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76" firstSheet="1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Titles" localSheetId="2">'2 一般公共预算支出'!$1:$6</definedName>
    <definedName name="_xlnm.Print_Area" localSheetId="3">'3 一般公共预算财政基本支出'!$A$1:$E$59</definedName>
    <definedName name="_xlnm.Print_Titles" localSheetId="3">'3 一般公共预算财政基本支出'!$1:$6</definedName>
    <definedName name="_xlnm.Print_Area" localSheetId="4">'4 一般公用预算“三公”经费支出表'!$A$1:$L$8</definedName>
    <definedName name="_xlnm.Print_Titles" localSheetId="4">'4 一般公用预算“三公”经费支出表'!$1:$7</definedName>
    <definedName name="_xlnm.Print_Area" localSheetId="5">'5 政府性基金预算支出表'!$A$1:$E$7</definedName>
    <definedName name="_xlnm.Print_Titles" localSheetId="5">'5 政府性基金预算支出表'!$1:$6</definedName>
    <definedName name="_xlnm.Print_Area" localSheetId="6">'6 部门收支总表'!$A$1:$D$17</definedName>
    <definedName name="_xlnm.Print_Area" localSheetId="7">'7 部门收入总表'!$A$1:$L$22</definedName>
    <definedName name="_xlnm.Print_Titles" localSheetId="7">'7 部门收入总表'!$1:$6</definedName>
    <definedName name="_xlnm.Print_Area" localSheetId="8">'8 部门支出总表'!$A$1:$H$21</definedName>
    <definedName name="_xlnm.Print_Titles" localSheetId="8">'8 部门支出总表'!$1:$5</definedName>
    <definedName name="_xlnm.Print_Area" localSheetId="9">'新增9 政府采购明细表'!$A$1:$K$9</definedName>
  </definedNames>
  <calcPr fullCalcOnLoad="1"/>
</workbook>
</file>

<file path=xl/sharedStrings.xml><?xml version="1.0" encoding="utf-8"?>
<sst xmlns="http://schemas.openxmlformats.org/spreadsheetml/2006/main" count="1445" uniqueCount="542">
  <si>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</si>
  <si>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</si>
  <si>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</si>
  <si>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</si>
  <si>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</si>
  <si>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</si>
  <si>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</si>
  <si>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</si>
  <si>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</si>
  <si>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</si>
  <si>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</si>
  <si>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</si>
  <si>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</si>
  <si>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</si>
  <si>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</si>
  <si>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</si>
  <si>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</si>
  <si>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</si>
  <si>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</si>
  <si>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</si>
  <si>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</si>
  <si>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</si>
  <si>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</si>
  <si>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</si>
  <si>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</si>
  <si>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</si>
  <si>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</si>
  <si>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</si>
  <si>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</si>
  <si>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</si>
  <si>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</si>
  <si>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</si>
  <si>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</si>
  <si>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</si>
  <si>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</si>
  <si>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</si>
  <si>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</si>
  <si>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</si>
  <si>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</si>
  <si>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</si>
  <si>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</si>
  <si>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</si>
  <si>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</si>
  <si>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</si>
  <si>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</si>
  <si>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</si>
  <si>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</si>
  <si>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</si>
  <si>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</si>
  <si>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</si>
  <si>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</si>
  <si>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</si>
  <si>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</si>
  <si>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</si>
  <si>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</si>
  <si>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</si>
  <si>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</si>
  <si>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</si>
  <si>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</si>
  <si>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</si>
  <si>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</si>
  <si>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</si>
  <si>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</si>
  <si>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</si>
  <si>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</si>
  <si>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</si>
  <si>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</si>
  <si>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</si>
  <si>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</si>
  <si>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</si>
  <si>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</si>
  <si>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</si>
  <si>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</si>
  <si>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</si>
  <si>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</si>
  <si>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</si>
  <si>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</si>
  <si>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</si>
  <si>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</si>
  <si>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</si>
  <si>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</si>
  <si>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</si>
  <si>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</si>
  <si>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</si>
  <si>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</si>
  <si>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</si>
  <si>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</si>
  <si>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</si>
  <si>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</si>
  <si>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</si>
  <si>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</si>
  <si>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</si>
  <si>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</si>
  <si>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</si>
  <si>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</si>
  <si>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</si>
  <si>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</si>
  <si>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</si>
  <si>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</si>
  <si>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</si>
  <si>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</si>
  <si>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</si>
  <si>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</si>
  <si>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</si>
  <si>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</si>
  <si>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</si>
  <si>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</si>
  <si>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</si>
  <si>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</si>
  <si>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</si>
  <si>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</si>
  <si>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</si>
  <si>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</si>
  <si>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</si>
  <si>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</si>
  <si>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</si>
  <si>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</si>
  <si>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</si>
  <si>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</si>
  <si>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</si>
  <si>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</si>
  <si>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</si>
  <si>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</si>
  <si>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</si>
  <si>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</si>
  <si>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</si>
  <si>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</si>
  <si>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</si>
  <si>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</si>
  <si>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</si>
  <si>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</si>
  <si>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</si>
  <si>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</si>
  <si>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</si>
  <si>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</si>
  <si>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</si>
  <si>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</si>
  <si>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</si>
  <si>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</si>
  <si>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</si>
  <si>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</si>
  <si>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</si>
  <si>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</si>
  <si>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</si>
  <si>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</si>
  <si>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</si>
  <si>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</si>
  <si>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</si>
  <si>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</si>
  <si>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</si>
  <si>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</si>
  <si>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</si>
  <si>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</si>
  <si>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</si>
  <si>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</si>
  <si>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</si>
  <si>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</si>
  <si>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</si>
  <si>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</si>
  <si>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</si>
  <si>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</si>
  <si>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</si>
  <si>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</si>
  <si>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</si>
  <si>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</si>
  <si>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</si>
  <si>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</si>
  <si>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</si>
  <si>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</si>
  <si>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</si>
  <si>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</si>
  <si>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</si>
  <si>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</si>
  <si>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</si>
  <si>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</si>
  <si>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</si>
  <si>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</si>
  <si>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</si>
  <si>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</si>
  <si>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</si>
  <si>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</si>
  <si>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</si>
  <si>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</si>
  <si>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</si>
  <si>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</si>
  <si>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</si>
  <si>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</si>
  <si>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</si>
  <si>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</si>
  <si>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</si>
  <si>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</si>
  <si>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</si>
  <si>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</si>
  <si>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</si>
  <si>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</si>
  <si>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</si>
  <si>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</si>
  <si>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</si>
  <si>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</si>
  <si>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</si>
  <si>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</si>
  <si>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</si>
  <si>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</si>
  <si>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</si>
  <si>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</si>
  <si>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</si>
  <si>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</si>
  <si>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</si>
  <si>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</si>
  <si>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</si>
  <si>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</si>
  <si>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</si>
  <si>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</si>
  <si>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</si>
  <si>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</si>
  <si>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</si>
  <si>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</si>
  <si>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</si>
  <si>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</si>
  <si>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</si>
  <si>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</si>
  <si>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</si>
  <si>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</si>
  <si>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</si>
  <si>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</si>
  <si>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</si>
  <si>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</si>
  <si>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</si>
  <si>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</si>
  <si>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</si>
  <si>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</si>
  <si>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</si>
  <si>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</si>
  <si>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</si>
  <si>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</si>
  <si>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</si>
  <si>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</si>
  <si>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</si>
  <si>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</si>
  <si>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</si>
  <si>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</si>
  <si>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</si>
  <si>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</si>
  <si>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</si>
  <si>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</si>
  <si>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</si>
  <si>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</si>
  <si>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</si>
  <si>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</si>
  <si>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</si>
  <si>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</si>
  <si>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</si>
  <si>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</si>
  <si>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</si>
  <si>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</si>
  <si>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</si>
  <si>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</si>
  <si>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</si>
  <si>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</si>
  <si>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</si>
  <si>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</si>
  <si>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</si>
  <si>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</si>
  <si>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</si>
  <si>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</si>
  <si>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</si>
  <si>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</si>
  <si>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</si>
  <si>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</si>
  <si>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</si>
  <si>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</si>
  <si>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</si>
  <si>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</si>
  <si>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</si>
  <si>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</si>
  <si>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</si>
  <si>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</si>
  <si>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</si>
  <si>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</si>
  <si>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</si>
  <si>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</si>
  <si>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</si>
  <si>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</si>
  <si>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</si>
  <si>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</si>
  <si>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</si>
  <si>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</si>
  <si>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</si>
  <si>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</si>
  <si>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</si>
  <si>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</si>
  <si>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</si>
  <si>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</si>
  <si>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</si>
  <si>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</si>
  <si>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</si>
  <si>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</si>
  <si>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</si>
  <si>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</si>
  <si>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</si>
  <si>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</si>
  <si>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</si>
  <si>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</si>
  <si>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</si>
  <si>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</si>
  <si>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</si>
  <si>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</si>
  <si>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</si>
  <si>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</si>
  <si>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</si>
  <si>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</si>
  <si>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</si>
  <si>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巫溪县人民政府信访办公室财政拨款收支总表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</si>
  <si>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</si>
  <si>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</si>
  <si>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</si>
  <si>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</si>
  <si>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</si>
  <si>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</si>
  <si>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</si>
  <si>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</si>
  <si>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</si>
  <si>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</si>
  <si>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</si>
  <si>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</si>
  <si>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</si>
  <si>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</si>
  <si>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</si>
  <si>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</si>
  <si>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</si>
  <si>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</si>
  <si>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</si>
  <si>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</si>
  <si>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本年收入总计</t>
  </si>
  <si>
    <t>本年支出总计</t>
  </si>
  <si>
    <t>表2</t>
  </si>
  <si>
    <t>巫溪县人民政府信访办公室一般公共预算财政拨款支出预算表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</si>
  <si>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</si>
  <si>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</si>
  <si>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</si>
  <si>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</si>
  <si>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</si>
  <si>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</si>
  <si>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</si>
  <si>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政府办公厅（室）及相关机构事务</t>
  </si>
  <si>
    <t>信访事务</t>
  </si>
  <si>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08</t>
    </r>
  </si>
  <si>
    <t xml:space="preserve">  20805</t>
  </si>
  <si>
    <t xml:space="preserve">  行政事业单位离退休</t>
  </si>
  <si>
    <t xml:space="preserve">    2080501</t>
  </si>
  <si>
    <t xml:space="preserve">    归口管理的行政离退休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</si>
  <si>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</si>
  <si>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</si>
  <si>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</si>
  <si>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</si>
  <si>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10</t>
    </r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</si>
  <si>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</si>
  <si>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</si>
  <si>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</si>
  <si>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</si>
  <si>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事业单位医疗</t>
  </si>
  <si>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21</t>
    </r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</si>
  <si>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</si>
  <si>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</si>
  <si>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</si>
  <si>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</si>
  <si>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</si>
  <si>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</si>
  <si>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巫溪县人民政府信访办公室一般公共预算财政拨款基本支出预算表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</si>
  <si>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</si>
  <si>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</si>
  <si>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</si>
  <si>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</si>
  <si>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</si>
  <si>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</si>
  <si>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</si>
  <si>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</si>
  <si>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</si>
  <si>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</si>
  <si>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</si>
  <si>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</si>
  <si>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</si>
  <si>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</si>
  <si>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</si>
  <si>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</si>
  <si>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</si>
  <si>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</si>
  <si>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</si>
  <si>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</si>
  <si>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</si>
  <si>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</si>
  <si>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</si>
  <si>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</si>
  <si>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</si>
  <si>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</si>
  <si>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</si>
  <si>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</si>
  <si>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</si>
  <si>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</si>
  <si>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</si>
  <si>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</si>
  <si>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</si>
  <si>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</si>
  <si>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</si>
  <si>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</si>
  <si>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</si>
  <si>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</si>
  <si>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</si>
  <si>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</si>
  <si>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</si>
  <si>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</si>
  <si>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</si>
  <si>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</si>
  <si>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</si>
  <si>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</si>
  <si>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</si>
  <si>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</si>
  <si>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</si>
  <si>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</si>
  <si>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</si>
  <si>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</si>
  <si>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</si>
  <si>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</si>
  <si>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</si>
  <si>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</si>
  <si>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</si>
  <si>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</si>
  <si>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</si>
  <si>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</si>
  <si>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</si>
  <si>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</si>
  <si>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</si>
  <si>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</si>
  <si>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</si>
  <si>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</si>
  <si>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</si>
  <si>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</si>
  <si>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</si>
  <si>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</si>
  <si>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</si>
  <si>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</si>
  <si>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</si>
  <si>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</si>
  <si>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</si>
  <si>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</si>
  <si>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</si>
  <si>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</si>
  <si>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</si>
  <si>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</si>
  <si>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</si>
  <si>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</si>
  <si>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</si>
  <si>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</si>
  <si>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</si>
  <si>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</si>
  <si>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</si>
  <si>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</si>
  <si>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</si>
  <si>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</si>
  <si>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</si>
  <si>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</si>
  <si>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</si>
  <si>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</si>
  <si>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</si>
  <si>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</si>
  <si>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</si>
  <si>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</si>
  <si>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</si>
  <si>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</si>
  <si>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</si>
  <si>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</si>
  <si>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</si>
  <si>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</si>
  <si>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</si>
  <si>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</si>
  <si>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</si>
  <si>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</si>
  <si>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巫溪县人民政府信访办公室一般公共预算“三公”经费支出表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</si>
  <si>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</si>
  <si>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</si>
  <si>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</si>
  <si>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</si>
  <si>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</si>
  <si>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</si>
  <si>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XXXXX（单位全称）政府性基金预算支出表</t>
  </si>
  <si>
    <t>本年政府性基金预算财政拨款支出</t>
  </si>
  <si>
    <t>（备注：本单位无政府性基金预算收支，故此表无数据。）</t>
  </si>
  <si>
    <t>表6</t>
  </si>
  <si>
    <t>巫溪县人民政府信访办公室部门收支总表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</si>
  <si>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</si>
  <si>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</si>
  <si>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</si>
  <si>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</si>
  <si>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</si>
  <si>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</si>
  <si>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</si>
  <si>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</si>
  <si>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</si>
  <si>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</si>
  <si>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</si>
  <si>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</si>
  <si>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</si>
  <si>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</si>
  <si>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巫溪县人民政府信访办公室部门收入总表</t>
  </si>
  <si>
    <t>科目</t>
  </si>
  <si>
    <t>非教育收费收入预算</t>
  </si>
  <si>
    <t>教育收费收预算入</t>
  </si>
  <si>
    <t>表8</t>
  </si>
  <si>
    <t>巫溪县人民政府信访办公室部门支出总表</t>
  </si>
  <si>
    <t>上缴上级支出</t>
  </si>
  <si>
    <t>事业单位经营支出</t>
  </si>
  <si>
    <t>对下级单位补助支出</t>
  </si>
  <si>
    <t>表9</t>
  </si>
  <si>
    <t>巫溪县人民政府信访办公室政府采购预算明细表</t>
  </si>
  <si>
    <t>教育收费收入预算</t>
  </si>
  <si>
    <t>货物类</t>
  </si>
  <si>
    <t>服务类</t>
  </si>
  <si>
    <t>工程类</t>
  </si>
  <si>
    <t>备注：无政府采购预算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</si>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</sst>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;;"/>
  </numFmts>
  <fonts count="42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6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5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b/>
      <sz val="11"/>
      <color indexed="62"/>
      <name val="等线"/>
      <family val="0"/>
    </font>
    <font>
      <b/>
      <sz val="18"/>
      <color indexed="62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62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33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0" fillId="4" borderId="0" applyProtection="0">
      <alignment/>
    </xf>
    <xf numFmtId="0" fontId="28" fillId="5" borderId="0" applyProtection="0">
      <alignment/>
    </xf>
    <xf numFmtId="43" fontId="0" fillId="0" borderId="0" applyProtection="0">
      <alignment/>
    </xf>
    <xf numFmtId="0" fontId="32" fillId="4" borderId="0" applyProtection="0">
      <alignment/>
    </xf>
    <xf numFmtId="0" fontId="24" fillId="0" borderId="0" applyProtection="0">
      <alignment/>
    </xf>
    <xf numFmtId="9" fontId="0" fillId="0" borderId="0" applyProtection="0">
      <alignment/>
    </xf>
    <xf numFmtId="0" fontId="26" fillId="0" borderId="0" applyProtection="0">
      <alignment/>
    </xf>
    <xf numFmtId="0" fontId="0" fillId="6" borderId="2" applyProtection="0">
      <alignment/>
    </xf>
    <xf numFmtId="0" fontId="32" fillId="5" borderId="0" applyProtection="0">
      <alignment/>
    </xf>
    <xf numFmtId="0" fontId="30" fillId="0" borderId="0" applyProtection="0">
      <alignment/>
    </xf>
    <xf numFmtId="0" fontId="25" fillId="0" borderId="0" applyProtection="0">
      <alignment/>
    </xf>
    <xf numFmtId="0" fontId="31" fillId="0" borderId="0" applyProtection="0">
      <alignment/>
    </xf>
    <xf numFmtId="0" fontId="37" fillId="0" borderId="0" applyProtection="0">
      <alignment/>
    </xf>
    <xf numFmtId="0" fontId="27" fillId="0" borderId="3" applyProtection="0">
      <alignment/>
    </xf>
    <xf numFmtId="0" fontId="39" fillId="0" borderId="3" applyProtection="0">
      <alignment/>
    </xf>
    <xf numFmtId="0" fontId="32" fillId="7" borderId="0" applyProtection="0">
      <alignment/>
    </xf>
    <xf numFmtId="0" fontId="30" fillId="0" borderId="4" applyProtection="0">
      <alignment/>
    </xf>
    <xf numFmtId="0" fontId="32" fillId="3" borderId="0" applyProtection="0">
      <alignment/>
    </xf>
    <xf numFmtId="0" fontId="38" fillId="2" borderId="5" applyProtection="0">
      <alignment/>
    </xf>
    <xf numFmtId="0" fontId="34" fillId="2" borderId="1" applyProtection="0">
      <alignment/>
    </xf>
    <xf numFmtId="0" fontId="29" fillId="8" borderId="6" applyProtection="0">
      <alignment/>
    </xf>
    <xf numFmtId="0" fontId="0" fillId="9" borderId="0" applyProtection="0">
      <alignment/>
    </xf>
    <xf numFmtId="0" fontId="32" fillId="10" borderId="0" applyProtection="0">
      <alignment/>
    </xf>
    <xf numFmtId="0" fontId="35" fillId="0" borderId="7" applyProtection="0">
      <alignment/>
    </xf>
    <xf numFmtId="0" fontId="36" fillId="0" borderId="8" applyProtection="0">
      <alignment/>
    </xf>
    <xf numFmtId="0" fontId="40" fillId="9" borderId="0" applyProtection="0">
      <alignment/>
    </xf>
    <xf numFmtId="0" fontId="28" fillId="11" borderId="0" applyProtection="0">
      <alignment/>
    </xf>
    <xf numFmtId="0" fontId="0" fillId="12" borderId="0" applyProtection="0">
      <alignment/>
    </xf>
    <xf numFmtId="0" fontId="32" fillId="13" borderId="0" applyProtection="0">
      <alignment/>
    </xf>
    <xf numFmtId="0" fontId="0" fillId="14" borderId="0" applyProtection="0">
      <alignment/>
    </xf>
    <xf numFmtId="0" fontId="0" fillId="7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32" fillId="8" borderId="0" applyProtection="0">
      <alignment/>
    </xf>
    <xf numFmtId="0" fontId="32" fillId="15" borderId="0" applyProtection="0">
      <alignment/>
    </xf>
    <xf numFmtId="0" fontId="0" fillId="6" borderId="0" applyProtection="0">
      <alignment/>
    </xf>
    <xf numFmtId="0" fontId="0" fillId="3" borderId="0" applyProtection="0">
      <alignment/>
    </xf>
    <xf numFmtId="0" fontId="32" fillId="13" borderId="0" applyProtection="0">
      <alignment/>
    </xf>
    <xf numFmtId="0" fontId="0" fillId="7" borderId="0" applyProtection="0">
      <alignment/>
    </xf>
    <xf numFmtId="0" fontId="32" fillId="7" borderId="0" applyProtection="0">
      <alignment/>
    </xf>
    <xf numFmtId="0" fontId="32" fillId="16" borderId="0" applyProtection="0">
      <alignment/>
    </xf>
    <xf numFmtId="0" fontId="0" fillId="9" borderId="0" applyProtection="0">
      <alignment/>
    </xf>
    <xf numFmtId="0" fontId="32" fillId="16" borderId="0" applyProtection="0">
      <alignment/>
    </xf>
    <xf numFmtId="0" fontId="2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0" fillId="0" borderId="0" applyProtection="0">
      <alignment vertical="center"/>
    </xf>
  </cellStyleXfs>
  <cellXfs count="179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vertical="center"/>
    </xf>
    <xf numFmtId="0" fontId="0" fillId="0" borderId="0" xfId="66" applyNumberFormat="1" applyFont="1" applyFill="1" applyBorder="1" applyAlignment="1">
      <alignment vertic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left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176" fontId="5" fillId="0" borderId="12" xfId="63" applyNumberFormat="1" applyFont="1" applyFill="1" applyBorder="1" applyAlignment="1">
      <alignment horizontal="center" vertical="center"/>
    </xf>
    <xf numFmtId="176" fontId="5" fillId="0" borderId="0" xfId="63" applyNumberFormat="1" applyFont="1" applyFill="1" applyBorder="1" applyAlignment="1">
      <alignment horizontal="center" vertical="center"/>
    </xf>
    <xf numFmtId="176" fontId="5" fillId="0" borderId="13" xfId="63" applyNumberFormat="1" applyFont="1" applyFill="1" applyBorder="1" applyAlignment="1">
      <alignment horizontal="center" vertical="center"/>
    </xf>
    <xf numFmtId="176" fontId="5" fillId="0" borderId="14" xfId="63" applyNumberFormat="1" applyFont="1" applyFill="1" applyBorder="1" applyAlignment="1">
      <alignment horizontal="center" vertical="center"/>
    </xf>
    <xf numFmtId="176" fontId="5" fillId="0" borderId="15" xfId="63" applyNumberFormat="1" applyFont="1" applyFill="1" applyBorder="1" applyAlignment="1">
      <alignment horizontal="center" vertical="center"/>
    </xf>
    <xf numFmtId="176" fontId="5" fillId="0" borderId="16" xfId="63" applyNumberFormat="1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left" vertical="center" wrapText="1"/>
    </xf>
    <xf numFmtId="0" fontId="5" fillId="0" borderId="10" xfId="63" applyNumberFormat="1" applyFont="1" applyFill="1" applyBorder="1" applyAlignment="1">
      <alignment horizontal="left" vertical="center"/>
    </xf>
    <xf numFmtId="49" fontId="5" fillId="0" borderId="10" xfId="63" applyNumberFormat="1" applyFont="1" applyFill="1" applyBorder="1" applyAlignment="1">
      <alignment horizontal="center" vertical="center"/>
    </xf>
    <xf numFmtId="0" fontId="2" fillId="0" borderId="0" xfId="63" applyNumberFormat="1" applyFont="1" applyFill="1" applyBorder="1" applyAlignment="1">
      <alignment/>
    </xf>
    <xf numFmtId="0" fontId="6" fillId="0" borderId="15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176" fontId="7" fillId="0" borderId="10" xfId="63" applyNumberFormat="1" applyFont="1" applyFill="1" applyBorder="1" applyAlignment="1">
      <alignment horizontal="center" vertical="center"/>
    </xf>
    <xf numFmtId="0" fontId="7" fillId="0" borderId="17" xfId="63" applyNumberFormat="1" applyFont="1" applyFill="1" applyBorder="1" applyAlignment="1">
      <alignment horizontal="center" vertical="center"/>
    </xf>
    <xf numFmtId="0" fontId="7" fillId="0" borderId="17" xfId="63" applyNumberFormat="1" applyFont="1" applyFill="1" applyBorder="1" applyAlignment="1">
      <alignment vertical="center" wrapText="1"/>
    </xf>
    <xf numFmtId="0" fontId="7" fillId="0" borderId="10" xfId="63" applyNumberFormat="1" applyFont="1" applyFill="1" applyBorder="1" applyAlignment="1">
      <alignment vertical="center" wrapText="1"/>
    </xf>
    <xf numFmtId="0" fontId="7" fillId="0" borderId="18" xfId="63" applyNumberFormat="1" applyFont="1" applyFill="1" applyBorder="1" applyAlignment="1">
      <alignment horizontal="center" vertical="center"/>
    </xf>
    <xf numFmtId="0" fontId="7" fillId="0" borderId="19" xfId="63" applyNumberFormat="1" applyFont="1" applyFill="1" applyBorder="1" applyAlignment="1">
      <alignment horizontal="center" vertical="center"/>
    </xf>
    <xf numFmtId="0" fontId="7" fillId="0" borderId="18" xfId="63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0" fontId="8" fillId="0" borderId="0" xfId="64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2" fillId="0" borderId="18" xfId="65" applyNumberFormat="1" applyFont="1" applyFill="1" applyBorder="1" applyAlignment="1">
      <alignment horizontal="center" vertical="center" wrapText="1"/>
    </xf>
    <xf numFmtId="0" fontId="13" fillId="0" borderId="18" xfId="64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/>
    </xf>
    <xf numFmtId="0" fontId="13" fillId="0" borderId="18" xfId="64" applyNumberFormat="1" applyFont="1" applyFill="1" applyBorder="1" applyAlignment="1">
      <alignment horizontal="left" vertical="center" indent="2"/>
    </xf>
    <xf numFmtId="0" fontId="7" fillId="0" borderId="0" xfId="65" applyNumberFormat="1" applyFont="1" applyFill="1" applyBorder="1" applyAlignment="1">
      <alignment horizontal="left"/>
    </xf>
    <xf numFmtId="0" fontId="7" fillId="0" borderId="0" xfId="65" applyNumberFormat="1" applyFont="1" applyFill="1" applyBorder="1" applyAlignment="1">
      <alignment/>
    </xf>
    <xf numFmtId="0" fontId="8" fillId="0" borderId="0" xfId="65" applyNumberFormat="1" applyFont="1" applyFill="1" applyBorder="1" applyAlignment="1">
      <alignment horizontal="left" vertical="center"/>
    </xf>
    <xf numFmtId="0" fontId="14" fillId="0" borderId="0" xfId="65" applyNumberFormat="1" applyFont="1" applyFill="1" applyBorder="1" applyAlignment="1">
      <alignment horizontal="left"/>
    </xf>
    <xf numFmtId="0" fontId="7" fillId="0" borderId="0" xfId="65" applyNumberFormat="1" applyFont="1" applyFill="1" applyBorder="1" applyAlignment="1">
      <alignment horizontal="centerContinuous"/>
    </xf>
    <xf numFmtId="0" fontId="15" fillId="0" borderId="0" xfId="65" applyNumberFormat="1" applyFont="1" applyFill="1" applyBorder="1" applyAlignment="1">
      <alignment horizontal="centerContinuous"/>
    </xf>
    <xf numFmtId="0" fontId="15" fillId="0" borderId="0" xfId="65" applyNumberFormat="1" applyFont="1" applyFill="1" applyBorder="1" applyAlignment="1">
      <alignment horizontal="left"/>
    </xf>
    <xf numFmtId="0" fontId="16" fillId="0" borderId="0" xfId="65" applyNumberFormat="1" applyFont="1" applyFill="1" applyBorder="1" applyAlignment="1">
      <alignment horizontal="left"/>
    </xf>
    <xf numFmtId="0" fontId="16" fillId="0" borderId="0" xfId="65" applyNumberFormat="1" applyFont="1" applyFill="1" applyBorder="1" applyAlignment="1">
      <alignment/>
    </xf>
    <xf numFmtId="0" fontId="16" fillId="0" borderId="0" xfId="65" applyNumberFormat="1" applyFont="1" applyFill="1" applyBorder="1" applyAlignment="1">
      <alignment horizontal="right"/>
    </xf>
    <xf numFmtId="0" fontId="12" fillId="0" borderId="18" xfId="65" applyNumberFormat="1" applyFont="1" applyFill="1" applyBorder="1" applyAlignment="1">
      <alignment horizontal="left" vertical="center" wrapText="1"/>
    </xf>
    <xf numFmtId="0" fontId="12" fillId="0" borderId="20" xfId="65" applyNumberFormat="1" applyFont="1" applyFill="1" applyBorder="1" applyAlignment="1">
      <alignment horizontal="center" vertical="center" wrapText="1"/>
    </xf>
    <xf numFmtId="177" fontId="12" fillId="0" borderId="21" xfId="65" applyNumberFormat="1" applyFont="1" applyFill="1" applyBorder="1" applyAlignment="1">
      <alignment horizontal="center" vertical="center" wrapText="1"/>
    </xf>
    <xf numFmtId="177" fontId="12" fillId="0" borderId="20" xfId="65" applyNumberFormat="1" applyFont="1" applyFill="1" applyBorder="1" applyAlignment="1">
      <alignment horizontal="center" vertical="center" wrapText="1"/>
    </xf>
    <xf numFmtId="0" fontId="12" fillId="0" borderId="22" xfId="65" applyNumberFormat="1" applyFont="1" applyFill="1" applyBorder="1" applyAlignment="1">
      <alignment horizontal="center" vertical="center" wrapText="1"/>
    </xf>
    <xf numFmtId="0" fontId="12" fillId="0" borderId="23" xfId="65" applyNumberFormat="1" applyFont="1" applyFill="1" applyBorder="1" applyAlignment="1">
      <alignment horizontal="center" vertical="center" wrapText="1"/>
    </xf>
    <xf numFmtId="0" fontId="16" fillId="0" borderId="18" xfId="64" applyNumberFormat="1" applyFont="1" applyFill="1" applyBorder="1" applyAlignment="1">
      <alignment horizontal="left" vertical="center"/>
    </xf>
    <xf numFmtId="0" fontId="12" fillId="0" borderId="21" xfId="65" applyNumberFormat="1" applyFont="1" applyFill="1" applyBorder="1" applyAlignment="1">
      <alignment horizontal="center" vertical="center" wrapText="1"/>
    </xf>
    <xf numFmtId="49" fontId="16" fillId="0" borderId="18" xfId="64" applyNumberFormat="1" applyFont="1" applyFill="1" applyBorder="1" applyAlignment="1">
      <alignment horizontal="left" vertical="center"/>
    </xf>
    <xf numFmtId="4" fontId="16" fillId="0" borderId="18" xfId="64" applyNumberFormat="1" applyFont="1" applyFill="1" applyBorder="1" applyAlignment="1">
      <alignment horizontal="left" vertical="center" wrapText="1"/>
    </xf>
    <xf numFmtId="4" fontId="12" fillId="0" borderId="18" xfId="65" applyNumberFormat="1" applyFont="1" applyFill="1" applyBorder="1" applyAlignment="1">
      <alignment horizontal="center" vertical="center" wrapText="1"/>
    </xf>
    <xf numFmtId="4" fontId="16" fillId="0" borderId="22" xfId="65" applyNumberFormat="1" applyFont="1" applyFill="1" applyBorder="1" applyAlignment="1">
      <alignment horizontal="right" vertical="center" wrapText="1"/>
    </xf>
    <xf numFmtId="4" fontId="16" fillId="0" borderId="23" xfId="65" applyNumberFormat="1" applyFont="1" applyFill="1" applyBorder="1" applyAlignment="1">
      <alignment horizontal="right" vertical="center" wrapText="1"/>
    </xf>
    <xf numFmtId="0" fontId="7" fillId="0" borderId="0" xfId="65" applyNumberFormat="1" applyFont="1" applyFill="1" applyBorder="1" applyAlignment="1">
      <alignment horizontal="center"/>
    </xf>
    <xf numFmtId="0" fontId="15" fillId="0" borderId="0" xfId="65" applyNumberFormat="1" applyFont="1" applyFill="1" applyBorder="1" applyAlignment="1">
      <alignment horizontal="center"/>
    </xf>
    <xf numFmtId="0" fontId="8" fillId="0" borderId="0" xfId="65" applyNumberFormat="1" applyFont="1" applyFill="1" applyBorder="1" applyAlignment="1">
      <alignment horizontal="left"/>
    </xf>
    <xf numFmtId="0" fontId="8" fillId="0" borderId="0" xfId="65" applyNumberFormat="1" applyFont="1" applyFill="1" applyBorder="1" applyAlignment="1">
      <alignment horizontal="center"/>
    </xf>
    <xf numFmtId="0" fontId="8" fillId="0" borderId="0" xfId="65" applyNumberFormat="1" applyFont="1" applyFill="1" applyBorder="1" applyAlignment="1">
      <alignment horizontal="centerContinuous"/>
    </xf>
    <xf numFmtId="0" fontId="12" fillId="0" borderId="0" xfId="65" applyNumberFormat="1" applyFont="1" applyFill="1" applyBorder="1" applyAlignment="1">
      <alignment horizontal="left"/>
    </xf>
    <xf numFmtId="0" fontId="12" fillId="0" borderId="0" xfId="65" applyNumberFormat="1" applyFont="1" applyFill="1" applyBorder="1" applyAlignment="1">
      <alignment horizontal="center"/>
    </xf>
    <xf numFmtId="0" fontId="12" fillId="0" borderId="0" xfId="65" applyNumberFormat="1" applyFont="1" applyFill="1" applyBorder="1" applyAlignment="1">
      <alignment horizontal="centerContinuous"/>
    </xf>
    <xf numFmtId="0" fontId="12" fillId="0" borderId="18" xfId="65" applyNumberFormat="1" applyFont="1" applyFill="1" applyBorder="1" applyAlignment="1">
      <alignment horizontal="left" vertical="center"/>
    </xf>
    <xf numFmtId="0" fontId="12" fillId="0" borderId="24" xfId="65" applyNumberFormat="1" applyFont="1" applyFill="1" applyBorder="1" applyAlignment="1">
      <alignment horizontal="center" vertical="center" wrapText="1"/>
    </xf>
    <xf numFmtId="0" fontId="12" fillId="0" borderId="25" xfId="65" applyNumberFormat="1" applyFont="1" applyFill="1" applyBorder="1" applyAlignment="1">
      <alignment horizontal="center" vertical="center" wrapText="1"/>
    </xf>
    <xf numFmtId="0" fontId="12" fillId="0" borderId="26" xfId="65" applyNumberFormat="1" applyFont="1" applyFill="1" applyBorder="1" applyAlignment="1">
      <alignment horizontal="center" vertical="center" wrapText="1"/>
    </xf>
    <xf numFmtId="177" fontId="12" fillId="0" borderId="26" xfId="65" applyNumberFormat="1" applyFont="1" applyFill="1" applyBorder="1" applyAlignment="1">
      <alignment horizontal="center" vertical="center" wrapText="1"/>
    </xf>
    <xf numFmtId="177" fontId="12" fillId="0" borderId="27" xfId="65" applyNumberFormat="1" applyFont="1" applyFill="1" applyBorder="1" applyAlignment="1">
      <alignment horizontal="center" vertical="center" wrapText="1"/>
    </xf>
    <xf numFmtId="0" fontId="12" fillId="0" borderId="27" xfId="65" applyNumberFormat="1" applyFont="1" applyFill="1" applyBorder="1" applyAlignment="1">
      <alignment horizontal="center" vertical="center" wrapText="1"/>
    </xf>
    <xf numFmtId="177" fontId="12" fillId="0" borderId="18" xfId="65" applyNumberFormat="1" applyFont="1" applyFill="1" applyBorder="1" applyAlignment="1">
      <alignment horizontal="center" vertical="center" wrapText="1"/>
    </xf>
    <xf numFmtId="177" fontId="12" fillId="0" borderId="18" xfId="65" applyNumberFormat="1" applyFont="1" applyFill="1" applyBorder="1" applyAlignment="1">
      <alignment horizontal="center" vertical="center"/>
    </xf>
    <xf numFmtId="0" fontId="12" fillId="0" borderId="23" xfId="65" applyNumberFormat="1" applyFont="1" applyFill="1" applyBorder="1" applyAlignment="1">
      <alignment horizontal="center" vertical="center"/>
    </xf>
    <xf numFmtId="177" fontId="12" fillId="0" borderId="23" xfId="65" applyNumberFormat="1" applyFont="1" applyFill="1" applyBorder="1" applyAlignment="1">
      <alignment horizontal="center" vertical="center"/>
    </xf>
    <xf numFmtId="4" fontId="16" fillId="0" borderId="24" xfId="65" applyNumberFormat="1" applyFont="1" applyFill="1" applyBorder="1" applyAlignment="1">
      <alignment horizontal="center" vertical="center" wrapText="1"/>
    </xf>
    <xf numFmtId="4" fontId="12" fillId="0" borderId="23" xfId="65" applyNumberFormat="1" applyFont="1" applyFill="1" applyBorder="1" applyAlignment="1">
      <alignment horizontal="center" vertical="center"/>
    </xf>
    <xf numFmtId="4" fontId="16" fillId="0" borderId="18" xfId="65" applyNumberFormat="1" applyFont="1" applyFill="1" applyBorder="1" applyAlignment="1">
      <alignment horizontal="right" vertical="center" wrapText="1"/>
    </xf>
    <xf numFmtId="4" fontId="16" fillId="0" borderId="28" xfId="65" applyNumberFormat="1" applyFont="1" applyFill="1" applyBorder="1" applyAlignment="1">
      <alignment horizontal="right" vertical="center" wrapText="1"/>
    </xf>
    <xf numFmtId="4" fontId="16" fillId="0" borderId="25" xfId="65" applyNumberFormat="1" applyFont="1" applyFill="1" applyBorder="1" applyAlignment="1">
      <alignment horizontal="right" vertical="center" wrapText="1"/>
    </xf>
    <xf numFmtId="0" fontId="17" fillId="0" borderId="0" xfId="65" applyNumberFormat="1" applyFont="1" applyFill="1" applyBorder="1" applyAlignment="1">
      <alignment horizontal="right"/>
    </xf>
    <xf numFmtId="0" fontId="16" fillId="0" borderId="21" xfId="65" applyNumberFormat="1" applyFont="1" applyFill="1" applyBorder="1" applyAlignment="1">
      <alignment horizontal="right"/>
    </xf>
    <xf numFmtId="0" fontId="18" fillId="0" borderId="0" xfId="65" applyNumberFormat="1" applyFont="1" applyFill="1" applyBorder="1" applyAlignment="1">
      <alignment horizontal="right" vertical="center"/>
    </xf>
    <xf numFmtId="0" fontId="18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centerContinuous" vertical="center"/>
    </xf>
    <xf numFmtId="0" fontId="19" fillId="0" borderId="0" xfId="65" applyNumberFormat="1" applyFont="1" applyFill="1" applyBorder="1" applyAlignment="1">
      <alignment horizontal="centerContinuous" vertical="center"/>
    </xf>
    <xf numFmtId="0" fontId="18" fillId="0" borderId="0" xfId="65" applyNumberFormat="1" applyFont="1" applyFill="1" applyBorder="1" applyAlignment="1">
      <alignment horizontal="centerContinuous" vertical="center"/>
    </xf>
    <xf numFmtId="0" fontId="16" fillId="0" borderId="0" xfId="65" applyNumberFormat="1" applyFont="1" applyFill="1" applyBorder="1" applyAlignment="1">
      <alignment horizontal="center" vertical="center"/>
    </xf>
    <xf numFmtId="0" fontId="16" fillId="0" borderId="0" xfId="65" applyNumberFormat="1" applyFont="1" applyFill="1" applyBorder="1" applyAlignment="1">
      <alignment vertical="center"/>
    </xf>
    <xf numFmtId="0" fontId="12" fillId="0" borderId="18" xfId="65" applyNumberFormat="1" applyFont="1" applyFill="1" applyBorder="1" applyAlignment="1">
      <alignment horizontal="center" vertical="center"/>
    </xf>
    <xf numFmtId="0" fontId="12" fillId="0" borderId="23" xfId="65" applyNumberFormat="1" applyFont="1" applyFill="1" applyBorder="1" applyAlignment="1">
      <alignment horizontal="centerContinuous" vertical="center" wrapText="1"/>
    </xf>
    <xf numFmtId="0" fontId="16" fillId="0" borderId="29" xfId="65" applyNumberFormat="1" applyFont="1" applyFill="1" applyBorder="1" applyAlignment="1">
      <alignment vertical="center"/>
    </xf>
    <xf numFmtId="4" fontId="12" fillId="0" borderId="30" xfId="65" applyNumberFormat="1" applyFont="1" applyFill="1" applyBorder="1" applyAlignment="1">
      <alignment horizontal="center" vertical="center" wrapText="1"/>
    </xf>
    <xf numFmtId="4" fontId="16" fillId="0" borderId="24" xfId="64" applyNumberFormat="1" applyFont="1" applyFill="1" applyBorder="1" applyAlignment="1">
      <alignment horizontal="left" vertical="center" wrapText="1"/>
    </xf>
    <xf numFmtId="4" fontId="12" fillId="0" borderId="22" xfId="65" applyNumberFormat="1" applyFont="1" applyFill="1" applyBorder="1" applyAlignment="1">
      <alignment horizontal="center" vertical="center" wrapText="1"/>
    </xf>
    <xf numFmtId="0" fontId="16" fillId="0" borderId="25" xfId="65" applyNumberFormat="1" applyFont="1" applyFill="1" applyBorder="1" applyAlignment="1">
      <alignment vertical="center"/>
    </xf>
    <xf numFmtId="0" fontId="16" fillId="0" borderId="25" xfId="65" applyNumberFormat="1" applyFont="1" applyFill="1" applyBorder="1" applyAlignment="1">
      <alignment horizontal="left" vertical="center"/>
    </xf>
    <xf numFmtId="4" fontId="12" fillId="0" borderId="24" xfId="65" applyNumberFormat="1" applyFont="1" applyFill="1" applyBorder="1" applyAlignment="1">
      <alignment horizontal="center" vertical="center" wrapText="1"/>
    </xf>
    <xf numFmtId="4" fontId="12" fillId="0" borderId="20" xfId="65" applyNumberFormat="1" applyFont="1" applyFill="1" applyBorder="1" applyAlignment="1">
      <alignment horizontal="center" vertical="center" wrapText="1"/>
    </xf>
    <xf numFmtId="0" fontId="16" fillId="0" borderId="24" xfId="65" applyNumberFormat="1" applyFont="1" applyFill="1" applyBorder="1" applyAlignment="1">
      <alignment vertical="center" wrapText="1"/>
    </xf>
    <xf numFmtId="4" fontId="12" fillId="0" borderId="24" xfId="65" applyNumberFormat="1" applyFont="1" applyFill="1" applyBorder="1" applyAlignment="1">
      <alignment vertical="center" wrapText="1"/>
    </xf>
    <xf numFmtId="0" fontId="16" fillId="0" borderId="18" xfId="65" applyNumberFormat="1" applyFont="1" applyFill="1" applyBorder="1" applyAlignment="1">
      <alignment/>
    </xf>
    <xf numFmtId="0" fontId="16" fillId="0" borderId="18" xfId="65" applyNumberFormat="1" applyFont="1" applyFill="1" applyBorder="1" applyAlignment="1">
      <alignment vertical="center" wrapText="1"/>
    </xf>
    <xf numFmtId="4" fontId="12" fillId="0" borderId="18" xfId="65" applyNumberFormat="1" applyFont="1" applyFill="1" applyBorder="1" applyAlignment="1">
      <alignment vertical="center" wrapText="1"/>
    </xf>
    <xf numFmtId="0" fontId="16" fillId="0" borderId="18" xfId="65" applyNumberFormat="1" applyFont="1" applyFill="1" applyBorder="1" applyAlignment="1">
      <alignment horizontal="center" vertical="center"/>
    </xf>
    <xf numFmtId="4" fontId="12" fillId="0" borderId="18" xfId="65" applyNumberFormat="1" applyFont="1" applyFill="1" applyBorder="1" applyAlignment="1">
      <alignment horizontal="center" vertical="center" wrapText="1"/>
    </xf>
    <xf numFmtId="4" fontId="12" fillId="0" borderId="23" xfId="65" applyNumberFormat="1" applyFont="1" applyFill="1" applyBorder="1" applyAlignment="1">
      <alignment horizontal="center" vertical="center" wrapText="1"/>
    </xf>
    <xf numFmtId="0" fontId="18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horizontal="centerContinuous"/>
    </xf>
    <xf numFmtId="0" fontId="20" fillId="0" borderId="0" xfId="65" applyNumberFormat="1" applyFont="1" applyFill="1" applyBorder="1" applyAlignment="1">
      <alignment horizontal="centerContinuous"/>
    </xf>
    <xf numFmtId="0" fontId="12" fillId="0" borderId="0" xfId="65" applyNumberFormat="1" applyFont="1" applyFill="1" applyBorder="1" applyAlignment="1">
      <alignment horizontal="right"/>
    </xf>
    <xf numFmtId="0" fontId="12" fillId="0" borderId="25" xfId="65" applyNumberFormat="1" applyFont="1" applyFill="1" applyBorder="1" applyAlignment="1">
      <alignment horizontal="center" vertical="center"/>
    </xf>
    <xf numFmtId="0" fontId="12" fillId="0" borderId="20" xfId="65" applyNumberFormat="1" applyFont="1" applyFill="1" applyBorder="1" applyAlignment="1">
      <alignment horizontal="center" vertical="center"/>
    </xf>
    <xf numFmtId="0" fontId="12" fillId="0" borderId="30" xfId="65" applyNumberFormat="1" applyFont="1" applyFill="1" applyBorder="1" applyAlignment="1">
      <alignment horizontal="center" vertical="center"/>
    </xf>
    <xf numFmtId="49" fontId="16" fillId="0" borderId="25" xfId="65" applyNumberFormat="1" applyFont="1" applyFill="1" applyBorder="1" applyAlignment="1">
      <alignment horizontal="left" vertical="center"/>
    </xf>
    <xf numFmtId="178" fontId="16" fillId="0" borderId="18" xfId="65" applyNumberFormat="1" applyFont="1" applyFill="1" applyBorder="1" applyAlignment="1">
      <alignment horizontal="left" vertical="center"/>
    </xf>
    <xf numFmtId="0" fontId="1" fillId="0" borderId="0" xfId="65" applyNumberFormat="1" applyFont="1" applyFill="1" applyBorder="1" applyAlignment="1">
      <alignment/>
    </xf>
    <xf numFmtId="0" fontId="12" fillId="0" borderId="21" xfId="65" applyNumberFormat="1" applyFont="1" applyFill="1" applyBorder="1" applyAlignment="1">
      <alignment horizontal="center" vertical="center"/>
    </xf>
    <xf numFmtId="0" fontId="12" fillId="0" borderId="29" xfId="65" applyNumberFormat="1" applyFont="1" applyFill="1" applyBorder="1" applyAlignment="1">
      <alignment horizontal="center" vertical="center"/>
    </xf>
    <xf numFmtId="0" fontId="12" fillId="0" borderId="27" xfId="65" applyNumberFormat="1" applyFont="1" applyFill="1" applyBorder="1" applyAlignment="1">
      <alignment horizontal="center" vertical="center"/>
    </xf>
    <xf numFmtId="0" fontId="12" fillId="0" borderId="31" xfId="65" applyNumberFormat="1" applyFont="1" applyFill="1" applyBorder="1" applyAlignment="1">
      <alignment horizontal="center" vertical="center"/>
    </xf>
    <xf numFmtId="0" fontId="12" fillId="0" borderId="30" xfId="65" applyNumberFormat="1" applyFont="1" applyFill="1" applyBorder="1" applyAlignment="1">
      <alignment horizontal="center" vertical="center" wrapText="1"/>
    </xf>
    <xf numFmtId="0" fontId="12" fillId="0" borderId="32" xfId="65" applyNumberFormat="1" applyFont="1" applyFill="1" applyBorder="1" applyAlignment="1">
      <alignment horizontal="center" vertical="center" wrapText="1"/>
    </xf>
    <xf numFmtId="4" fontId="12" fillId="0" borderId="25" xfId="65" applyNumberFormat="1" applyFont="1" applyFill="1" applyBorder="1" applyAlignment="1">
      <alignment horizontal="right" vertical="center" wrapText="1"/>
    </xf>
    <xf numFmtId="4" fontId="12" fillId="0" borderId="18" xfId="65" applyNumberFormat="1" applyFont="1" applyFill="1" applyBorder="1" applyAlignment="1">
      <alignment horizontal="right" vertical="center" wrapText="1"/>
    </xf>
    <xf numFmtId="4" fontId="12" fillId="0" borderId="24" xfId="65" applyNumberFormat="1" applyFont="1" applyFill="1" applyBorder="1" applyAlignment="1">
      <alignment horizontal="right" vertical="center" wrapText="1"/>
    </xf>
    <xf numFmtId="4" fontId="12" fillId="0" borderId="28" xfId="65" applyNumberFormat="1" applyFont="1" applyFill="1" applyBorder="1" applyAlignment="1">
      <alignment horizontal="right" vertical="center" wrapText="1"/>
    </xf>
    <xf numFmtId="0" fontId="17" fillId="0" borderId="0" xfId="65" applyNumberFormat="1" applyFont="1" applyFill="1" applyBorder="1" applyAlignment="1">
      <alignment horizontal="center" vertical="center"/>
    </xf>
    <xf numFmtId="0" fontId="17" fillId="0" borderId="0" xfId="65" applyNumberFormat="1" applyFont="1" applyFill="1" applyBorder="1" applyAlignment="1">
      <alignment horizontal="right" vertical="center"/>
    </xf>
    <xf numFmtId="49" fontId="14" fillId="0" borderId="0" xfId="65" applyNumberFormat="1" applyFont="1" applyFill="1" applyBorder="1" applyAlignment="1">
      <alignment horizontal="centerContinuous"/>
    </xf>
    <xf numFmtId="0" fontId="16" fillId="0" borderId="0" xfId="65" applyNumberFormat="1" applyFont="1" applyFill="1" applyBorder="1" applyAlignment="1">
      <alignment horizontal="right" vertical="center"/>
    </xf>
    <xf numFmtId="49" fontId="16" fillId="0" borderId="18" xfId="65" applyNumberFormat="1" applyFont="1" applyFill="1" applyBorder="1" applyAlignment="1">
      <alignment/>
    </xf>
    <xf numFmtId="178" fontId="16" fillId="0" borderId="18" xfId="65" applyNumberFormat="1" applyFont="1" applyFill="1" applyBorder="1" applyAlignment="1">
      <alignment horizontal="center" vertical="center"/>
    </xf>
    <xf numFmtId="49" fontId="16" fillId="0" borderId="18" xfId="65" applyNumberFormat="1" applyFont="1" applyFill="1" applyBorder="1" applyAlignment="1">
      <alignment vertical="center"/>
    </xf>
    <xf numFmtId="178" fontId="16" fillId="0" borderId="18" xfId="65" applyNumberFormat="1" applyFont="1" applyFill="1" applyBorder="1" applyAlignment="1">
      <alignment vertical="center"/>
    </xf>
    <xf numFmtId="0" fontId="16" fillId="0" borderId="18" xfId="65" applyNumberFormat="1" applyFont="1" applyFill="1" applyBorder="1" applyAlignment="1">
      <alignment vertical="center"/>
    </xf>
    <xf numFmtId="4" fontId="16" fillId="0" borderId="18" xfId="65" applyNumberFormat="1" applyFont="1" applyFill="1" applyBorder="1" applyAlignment="1">
      <alignment horizontal="center" vertical="center" wrapText="1"/>
    </xf>
    <xf numFmtId="49" fontId="14" fillId="0" borderId="0" xfId="65" applyNumberFormat="1" applyFont="1" applyFill="1" applyBorder="1" applyAlignment="1">
      <alignment horizontal="left"/>
    </xf>
    <xf numFmtId="0" fontId="20" fillId="0" borderId="0" xfId="65" applyNumberFormat="1" applyFont="1" applyFill="1" applyBorder="1" applyAlignment="1">
      <alignment horizontal="left"/>
    </xf>
    <xf numFmtId="0" fontId="20" fillId="0" borderId="0" xfId="65" applyNumberFormat="1" applyFont="1" applyFill="1" applyBorder="1" applyAlignment="1">
      <alignment horizontal="center"/>
    </xf>
    <xf numFmtId="0" fontId="16" fillId="0" borderId="0" xfId="65" applyNumberFormat="1" applyFont="1" applyFill="1" applyBorder="1" applyAlignment="1">
      <alignment horizontal="center"/>
    </xf>
    <xf numFmtId="0" fontId="12" fillId="0" borderId="23" xfId="65" applyNumberFormat="1" applyFont="1" applyFill="1" applyBorder="1" applyAlignment="1">
      <alignment horizontal="left" vertical="center"/>
    </xf>
    <xf numFmtId="0" fontId="12" fillId="0" borderId="21" xfId="65" applyNumberFormat="1" applyFont="1" applyFill="1" applyBorder="1" applyAlignment="1">
      <alignment horizontal="left" vertical="center"/>
    </xf>
    <xf numFmtId="0" fontId="12" fillId="0" borderId="22" xfId="65" applyNumberFormat="1" applyFont="1" applyFill="1" applyBorder="1" applyAlignment="1">
      <alignment horizontal="center" vertical="center"/>
    </xf>
    <xf numFmtId="4" fontId="16" fillId="0" borderId="22" xfId="65" applyNumberFormat="1" applyFont="1" applyFill="1" applyBorder="1" applyAlignment="1">
      <alignment horizontal="center" vertical="center"/>
    </xf>
    <xf numFmtId="0" fontId="1" fillId="0" borderId="0" xfId="65" applyNumberFormat="1" applyFont="1" applyFill="1" applyBorder="1" applyAlignment="1">
      <alignment horizontal="left"/>
    </xf>
    <xf numFmtId="0" fontId="18" fillId="0" borderId="0" xfId="64" applyNumberFormat="1" applyFont="1" applyFill="1" applyBorder="1" applyAlignment="1">
      <alignment/>
    </xf>
    <xf numFmtId="0" fontId="7" fillId="0" borderId="0" xfId="64" applyNumberFormat="1" applyFont="1" applyFill="1" applyBorder="1" applyAlignment="1">
      <alignment wrapText="1"/>
    </xf>
    <xf numFmtId="0" fontId="7" fillId="0" borderId="0" xfId="64" applyNumberFormat="1" applyFont="1" applyFill="1" applyBorder="1" applyAlignment="1">
      <alignment/>
    </xf>
    <xf numFmtId="0" fontId="18" fillId="0" borderId="0" xfId="64" applyNumberFormat="1" applyFont="1" applyFill="1" applyBorder="1" applyAlignment="1">
      <alignment wrapText="1"/>
    </xf>
    <xf numFmtId="0" fontId="14" fillId="0" borderId="0" xfId="64" applyNumberFormat="1" applyFont="1" applyFill="1" applyBorder="1" applyAlignment="1">
      <alignment horizontal="centerContinuous"/>
    </xf>
    <xf numFmtId="0" fontId="18" fillId="0" borderId="0" xfId="64" applyNumberFormat="1" applyFont="1" applyFill="1" applyBorder="1" applyAlignment="1">
      <alignment horizontal="centerContinuous"/>
    </xf>
    <xf numFmtId="0" fontId="16" fillId="0" borderId="0" xfId="64" applyNumberFormat="1" applyFont="1" applyFill="1" applyBorder="1" applyAlignment="1">
      <alignment wrapText="1"/>
    </xf>
    <xf numFmtId="0" fontId="16" fillId="0" borderId="0" xfId="64" applyNumberFormat="1" applyFont="1" applyFill="1" applyBorder="1" applyAlignment="1">
      <alignment horizontal="right"/>
    </xf>
    <xf numFmtId="0" fontId="12" fillId="0" borderId="18" xfId="64" applyNumberFormat="1" applyFont="1" applyFill="1" applyBorder="1" applyAlignment="1">
      <alignment horizontal="center" vertical="center" wrapText="1"/>
    </xf>
    <xf numFmtId="0" fontId="12" fillId="0" borderId="23" xfId="64" applyNumberFormat="1" applyFont="1" applyFill="1" applyBorder="1" applyAlignment="1">
      <alignment horizontal="center" vertical="center" wrapText="1"/>
    </xf>
    <xf numFmtId="0" fontId="16" fillId="0" borderId="23" xfId="64" applyNumberFormat="1" applyFont="1" applyFill="1" applyBorder="1" applyAlignment="1">
      <alignment horizontal="center" vertical="center"/>
    </xf>
    <xf numFmtId="4" fontId="12" fillId="0" borderId="18" xfId="64" applyNumberFormat="1" applyFont="1" applyFill="1" applyBorder="1" applyAlignment="1">
      <alignment horizontal="center" vertical="center" wrapText="1"/>
    </xf>
    <xf numFmtId="4" fontId="16" fillId="0" borderId="18" xfId="64" applyNumberFormat="1" applyFont="1" applyFill="1" applyBorder="1" applyAlignment="1">
      <alignment horizontal="center" vertical="center"/>
    </xf>
    <xf numFmtId="4" fontId="12" fillId="0" borderId="18" xfId="64" applyNumberFormat="1" applyFont="1" applyFill="1" applyBorder="1" applyAlignment="1">
      <alignment horizontal="center" vertical="center"/>
    </xf>
    <xf numFmtId="4" fontId="16" fillId="0" borderId="23" xfId="64" applyNumberFormat="1" applyFont="1" applyFill="1" applyBorder="1" applyAlignment="1">
      <alignment horizontal="right" vertical="center"/>
    </xf>
    <xf numFmtId="0" fontId="16" fillId="0" borderId="25" xfId="64" applyNumberFormat="1" applyFont="1" applyFill="1" applyBorder="1" applyAlignment="1">
      <alignment horizontal="left" vertical="center"/>
    </xf>
    <xf numFmtId="4" fontId="16" fillId="0" borderId="18" xfId="64" applyNumberFormat="1" applyFont="1" applyFill="1" applyBorder="1" applyAlignment="1">
      <alignment horizontal="center" vertical="center" wrapText="1"/>
    </xf>
    <xf numFmtId="4" fontId="16" fillId="0" borderId="18" xfId="64" applyNumberFormat="1" applyFont="1" applyFill="1" applyBorder="1" applyAlignment="1">
      <alignment horizontal="right" vertical="center" wrapText="1"/>
    </xf>
    <xf numFmtId="0" fontId="16" fillId="0" borderId="18" xfId="64" applyNumberFormat="1" applyFont="1" applyFill="1" applyBorder="1" applyAlignment="1">
      <alignment horizontal="center" vertical="center"/>
    </xf>
    <xf numFmtId="4" fontId="16" fillId="0" borderId="18" xfId="64" applyNumberFormat="1" applyFont="1" applyFill="1" applyBorder="1" applyAlignment="1">
      <alignment horizontal="right" vertical="center"/>
    </xf>
    <xf numFmtId="0" fontId="7" fillId="0" borderId="27" xfId="64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/>
    </xf>
    <xf numFmtId="0" fontId="23" fillId="0" borderId="18" xfId="0" applyNumberFormat="1" applyFont="1" applyFill="1" applyBorder="1" applyAlignment="1">
      <alignment/>
    </xf>
    <xf numFmtId="0" fontId="23" fillId="17" borderId="18" xfId="0" applyNumberFormat="1" applyFont="1" applyFill="1" applyBorder="1" applyAlignment="1">
      <alignment horizontal="center"/>
    </xf>
    <xf numFmtId="0" fontId="23" fillId="17" borderId="18" xfId="0" applyNumberFormat="1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3.5" customHeight="1"/>
  <cols>
    <col min="1" max="1" width="15.00390625" style="172" hidden="1" customWidth="1"/>
    <col min="2" max="2" width="15.375" style="172" customWidth="1"/>
    <col min="3" max="3" width="59.75390625" style="0" customWidth="1"/>
    <col min="4" max="4" width="13.00390625" style="172" customWidth="1"/>
    <col min="5" max="5" width="101.50390625" style="0" customWidth="1"/>
    <col min="6" max="6" width="29.25390625" style="0" customWidth="1"/>
    <col min="7" max="7" width="30.75390625" style="172" customWidth="1"/>
    <col min="8" max="8" width="28.50390625" style="172" customWidth="1"/>
    <col min="9" max="9" width="72.875" style="0" customWidth="1"/>
  </cols>
  <sheetData>
    <row r="2" spans="1:9" ht="24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spans="1:9" ht="22.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2.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2.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2.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2.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2.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2.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2.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2.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2.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2.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2.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2.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2.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2.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2.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2.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2.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2.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2.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2.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2.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2.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2.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2.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2.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2.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2.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2.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2.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2.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2.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2.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2.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2.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2.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2.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2.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2.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2.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2.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2.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2.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2.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2.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2.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2.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2.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2.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2.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2.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2.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2.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2.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2.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2.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2.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2.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2.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2.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2.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2.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2.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2.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2.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2.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2.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2.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2.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2.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2.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2.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2.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2.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2.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2.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2.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2.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2.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2.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2.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2.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2.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2.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2.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2.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2.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2.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2.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2.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2.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2.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2.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2.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2.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2.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2.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2.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2.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2.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2.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2.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2.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2.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2.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2.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2.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2.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2.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2.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2.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2.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2.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2.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2.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2.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2.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2.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2.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2.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2.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2.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2.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2.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2.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2.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2.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2.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2.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2.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2.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2.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2.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2.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2.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2.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2.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2.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2.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2.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2.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2.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2.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2.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2.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2.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2.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2.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2.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2.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2.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2.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2.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2.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2.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2.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2.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2.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2.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2.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2.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2.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2.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2.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2.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2.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2.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2.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2.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2.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2.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2.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2.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2.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2.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2.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2.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2.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2.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2.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2.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2.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2.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2.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2.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2.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2.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2.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2.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2.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2.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2.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2.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2.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2.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2.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2.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2.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2.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2.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2.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2.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2.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2.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2.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2.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2.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2.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2.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2.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2.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2.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2.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2.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2.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2.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2.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2.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2.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2.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2.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2.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2.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2.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2.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2.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2.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2.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2.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2.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2.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2.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2.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2.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2.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2.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2.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2.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2.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2.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2.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2.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2.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2.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2.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2.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2.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2.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2.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2.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2.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2.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2.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2.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2.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C13" sqref="C13"/>
    </sheetView>
  </sheetViews>
  <sheetFormatPr defaultColWidth="9.00390625" defaultRowHeight="13.5" customHeight="1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18.625" style="0" customWidth="1"/>
  </cols>
  <sheetData>
    <row r="1" spans="1:6" ht="18" customHeight="1">
      <c r="A1" s="30" t="s">
        <v>512</v>
      </c>
      <c r="B1" s="31"/>
      <c r="C1" s="31"/>
      <c r="D1" s="31"/>
      <c r="E1" s="31"/>
      <c r="F1" s="31"/>
    </row>
    <row r="2" spans="1:11" ht="36.75" customHeight="1">
      <c r="A2" s="32" t="s">
        <v>513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4.25" customHeight="1">
      <c r="A3" s="31"/>
      <c r="B3" s="31"/>
      <c r="C3" s="31"/>
      <c r="D3" s="31"/>
      <c r="E3" s="31"/>
      <c r="F3" s="31"/>
      <c r="K3" t="s">
        <v>313</v>
      </c>
    </row>
    <row r="4" spans="1:11" ht="14.25" customHeight="1">
      <c r="A4" s="33" t="s">
        <v>316</v>
      </c>
      <c r="B4" s="34" t="s">
        <v>318</v>
      </c>
      <c r="C4" s="34" t="s">
        <v>499</v>
      </c>
      <c r="D4" s="34" t="s">
        <v>489</v>
      </c>
      <c r="E4" s="34" t="s">
        <v>490</v>
      </c>
      <c r="F4" s="34" t="s">
        <v>491</v>
      </c>
      <c r="G4" s="34" t="s">
        <v>492</v>
      </c>
      <c r="H4" s="34"/>
      <c r="I4" s="34" t="s">
        <v>493</v>
      </c>
      <c r="J4" s="34" t="s">
        <v>494</v>
      </c>
      <c r="K4" s="34" t="s">
        <v>497</v>
      </c>
    </row>
    <row r="5" spans="1:11" s="29" customFormat="1" ht="42.75" customHeight="1">
      <c r="A5" s="33"/>
      <c r="B5" s="34"/>
      <c r="C5" s="34"/>
      <c r="D5" s="34"/>
      <c r="E5" s="34"/>
      <c r="F5" s="34"/>
      <c r="G5" s="34" t="s">
        <v>505</v>
      </c>
      <c r="H5" s="34" t="s">
        <v>514</v>
      </c>
      <c r="I5" s="34"/>
      <c r="J5" s="34"/>
      <c r="K5" s="34"/>
    </row>
    <row r="6" spans="1:11" ht="30" customHeight="1">
      <c r="A6" s="35" t="s">
        <v>318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8" customHeight="1">
      <c r="A7" s="37" t="s">
        <v>515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8" customHeight="1">
      <c r="A8" s="37" t="s">
        <v>516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9.5" customHeight="1">
      <c r="A9" s="37" t="s">
        <v>517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ht="13.5">
      <c r="A10" t="s">
        <v>518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zoomScaleSheetLayoutView="100" workbookViewId="0" topLeftCell="A1">
      <selection activeCell="B19" sqref="B19"/>
    </sheetView>
  </sheetViews>
  <sheetFormatPr defaultColWidth="9.00390625" defaultRowHeight="13.5" customHeight="1"/>
  <cols>
    <col min="1" max="1" width="13.875" style="2" customWidth="1"/>
    <col min="2" max="2" width="29.375" style="2" customWidth="1"/>
    <col min="3" max="3" width="7.50390625" style="2" customWidth="1"/>
    <col min="4" max="4" width="10.375" style="2" customWidth="1"/>
    <col min="5" max="5" width="9.625" style="2" customWidth="1"/>
    <col min="6" max="6" width="12.50390625" style="2" customWidth="1"/>
    <col min="7" max="16384" width="9.00390625" style="2" customWidth="1"/>
  </cols>
  <sheetData>
    <row r="2" spans="1:6" s="18" customFormat="1" ht="39.75" customHeight="1">
      <c r="A2" s="19" t="s">
        <v>519</v>
      </c>
      <c r="B2" s="19" t="s">
        <v>520</v>
      </c>
      <c r="C2" s="19" t="s">
        <v>520</v>
      </c>
      <c r="D2" s="19" t="s">
        <v>520</v>
      </c>
      <c r="E2" s="19" t="s">
        <v>520</v>
      </c>
      <c r="F2" s="19" t="s">
        <v>520</v>
      </c>
    </row>
    <row r="3" spans="1:6" s="18" customFormat="1" ht="31.5" customHeight="1">
      <c r="A3" s="20" t="s">
        <v>521</v>
      </c>
      <c r="B3" s="20"/>
      <c r="C3" s="20"/>
      <c r="D3" s="21" t="s">
        <v>522</v>
      </c>
      <c r="E3" s="22"/>
      <c r="F3" s="22"/>
    </row>
    <row r="4" spans="1:6" s="18" customFormat="1" ht="138" customHeight="1">
      <c r="A4" s="23" t="s">
        <v>523</v>
      </c>
      <c r="B4" s="24"/>
      <c r="C4" s="25"/>
      <c r="D4" s="25"/>
      <c r="E4" s="25"/>
      <c r="F4" s="25"/>
    </row>
    <row r="5" spans="1:6" s="18" customFormat="1" ht="33" customHeight="1">
      <c r="A5" s="26" t="s">
        <v>524</v>
      </c>
      <c r="B5" s="26" t="s">
        <v>525</v>
      </c>
      <c r="C5" s="27" t="s">
        <v>526</v>
      </c>
      <c r="D5" s="20" t="s">
        <v>527</v>
      </c>
      <c r="E5" s="20" t="s">
        <v>528</v>
      </c>
      <c r="F5" s="20" t="s">
        <v>529</v>
      </c>
    </row>
    <row r="6" spans="1:6" s="18" customFormat="1" ht="24" customHeight="1">
      <c r="A6" s="26" t="s">
        <v>524</v>
      </c>
      <c r="B6" s="28"/>
      <c r="C6" s="27"/>
      <c r="D6" s="20"/>
      <c r="E6" s="21"/>
      <c r="F6" s="20"/>
    </row>
    <row r="7" spans="1:6" s="18" customFormat="1" ht="24" customHeight="1">
      <c r="A7" s="26" t="s">
        <v>524</v>
      </c>
      <c r="B7" s="28"/>
      <c r="C7" s="27"/>
      <c r="D7" s="20"/>
      <c r="E7" s="21"/>
      <c r="F7" s="20"/>
    </row>
    <row r="8" spans="1:6" s="18" customFormat="1" ht="24" customHeight="1">
      <c r="A8" s="26" t="s">
        <v>524</v>
      </c>
      <c r="B8" s="28"/>
      <c r="C8" s="27"/>
      <c r="D8" s="20"/>
      <c r="E8" s="21"/>
      <c r="F8" s="20"/>
    </row>
    <row r="9" spans="1:6" s="18" customFormat="1" ht="24" customHeight="1">
      <c r="A9" s="26" t="s">
        <v>524</v>
      </c>
      <c r="B9" s="28"/>
      <c r="C9" s="27"/>
      <c r="D9" s="20"/>
      <c r="E9" s="21"/>
      <c r="F9" s="20"/>
    </row>
    <row r="10" spans="1:6" s="18" customFormat="1" ht="24" customHeight="1">
      <c r="A10" s="26" t="s">
        <v>524</v>
      </c>
      <c r="B10" s="28"/>
      <c r="C10" s="27"/>
      <c r="D10" s="20"/>
      <c r="E10" s="21"/>
      <c r="F10" s="20"/>
    </row>
    <row r="11" spans="1:6" s="18" customFormat="1" ht="24" customHeight="1">
      <c r="A11" s="26" t="s">
        <v>524</v>
      </c>
      <c r="B11" s="28"/>
      <c r="C11" s="27"/>
      <c r="D11" s="20"/>
      <c r="E11" s="21"/>
      <c r="F11" s="20"/>
    </row>
    <row r="12" spans="1:6" s="18" customFormat="1" ht="24" customHeight="1">
      <c r="A12" s="26" t="s">
        <v>524</v>
      </c>
      <c r="B12" s="28"/>
      <c r="C12" s="27"/>
      <c r="D12" s="20"/>
      <c r="E12" s="21"/>
      <c r="F12" s="20"/>
    </row>
    <row r="13" spans="1:6" s="18" customFormat="1" ht="24" customHeight="1">
      <c r="A13" s="26" t="s">
        <v>524</v>
      </c>
      <c r="B13" s="28"/>
      <c r="C13" s="27"/>
      <c r="D13" s="20"/>
      <c r="E13" s="21"/>
      <c r="F13" s="20"/>
    </row>
    <row r="14" spans="1:6" s="18" customFormat="1" ht="24" customHeight="1">
      <c r="A14" s="26" t="s">
        <v>524</v>
      </c>
      <c r="B14" s="28"/>
      <c r="C14" s="27"/>
      <c r="D14" s="20"/>
      <c r="E14" s="21"/>
      <c r="F14" s="20"/>
    </row>
    <row r="15" spans="1:6" s="18" customFormat="1" ht="24" customHeight="1">
      <c r="A15" s="26" t="s">
        <v>524</v>
      </c>
      <c r="B15" s="28"/>
      <c r="C15" s="27"/>
      <c r="D15" s="20"/>
      <c r="E15" s="21"/>
      <c r="F15" s="20"/>
    </row>
    <row r="16" s="2" customFormat="1" ht="13.5">
      <c r="A16" s="2" t="s">
        <v>530</v>
      </c>
    </row>
  </sheetData>
  <sheetProtection/>
  <mergeCells count="5">
    <mergeCell ref="A2:F2"/>
    <mergeCell ref="B3:C3"/>
    <mergeCell ref="E3:F3"/>
    <mergeCell ref="B4:F4"/>
    <mergeCell ref="A5:A15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1"/>
  <sheetViews>
    <sheetView zoomScaleSheetLayoutView="100" workbookViewId="0" topLeftCell="A13">
      <selection activeCell="D30" sqref="D30"/>
    </sheetView>
  </sheetViews>
  <sheetFormatPr defaultColWidth="9.00390625" defaultRowHeight="13.5" customHeight="1"/>
  <cols>
    <col min="1" max="1" width="12.25390625" style="2" customWidth="1"/>
    <col min="2" max="2" width="29.25390625" style="2" customWidth="1"/>
    <col min="3" max="3" width="8.75390625" style="2" customWidth="1"/>
    <col min="4" max="4" width="9.375" style="2" customWidth="1"/>
    <col min="5" max="5" width="12.00390625" style="2" customWidth="1"/>
    <col min="6" max="6" width="16.25390625" style="2" customWidth="1"/>
    <col min="7" max="16384" width="9.00390625" style="2" customWidth="1"/>
  </cols>
  <sheetData>
    <row r="2" spans="1:6" s="1" customFormat="1" ht="31.5" customHeight="1">
      <c r="A2" s="3" t="s">
        <v>531</v>
      </c>
      <c r="B2" s="3" t="s">
        <v>532</v>
      </c>
      <c r="C2" s="3" t="s">
        <v>532</v>
      </c>
      <c r="D2" s="3" t="s">
        <v>532</v>
      </c>
      <c r="E2" s="3" t="s">
        <v>532</v>
      </c>
      <c r="F2" s="3" t="s">
        <v>532</v>
      </c>
    </row>
    <row r="3" spans="1:6" s="1" customFormat="1" ht="19.5" customHeight="1">
      <c r="A3" s="4" t="s">
        <v>533</v>
      </c>
      <c r="B3" s="5"/>
      <c r="C3" s="5"/>
      <c r="D3" s="5"/>
      <c r="E3" s="4" t="s">
        <v>534</v>
      </c>
      <c r="F3" s="4" t="s">
        <v>313</v>
      </c>
    </row>
    <row r="4" spans="1:6" s="1" customFormat="1" ht="24" customHeight="1">
      <c r="A4" s="6" t="s">
        <v>535</v>
      </c>
      <c r="B4" s="6"/>
      <c r="C4" s="7"/>
      <c r="D4" s="8"/>
      <c r="E4" s="6" t="s">
        <v>536</v>
      </c>
      <c r="F4" s="6"/>
    </row>
    <row r="5" spans="1:6" s="1" customFormat="1" ht="18.75" customHeight="1">
      <c r="A5" s="6" t="s">
        <v>537</v>
      </c>
      <c r="B5" s="9"/>
      <c r="C5" s="10"/>
      <c r="D5" s="10"/>
      <c r="E5" s="10"/>
      <c r="F5" s="11"/>
    </row>
    <row r="6" spans="1:6" s="1" customFormat="1" ht="21" customHeight="1">
      <c r="A6" s="6" t="s">
        <v>537</v>
      </c>
      <c r="B6" s="12"/>
      <c r="C6" s="13"/>
      <c r="D6" s="13"/>
      <c r="E6" s="13"/>
      <c r="F6" s="14"/>
    </row>
    <row r="7" spans="1:6" s="1" customFormat="1" ht="93.75" customHeight="1">
      <c r="A7" s="6" t="s">
        <v>538</v>
      </c>
      <c r="B7" s="15"/>
      <c r="C7" s="15"/>
      <c r="D7" s="15"/>
      <c r="E7" s="15"/>
      <c r="F7" s="15"/>
    </row>
    <row r="8" spans="1:6" s="1" customFormat="1" ht="132.75" customHeight="1">
      <c r="A8" s="6" t="s">
        <v>539</v>
      </c>
      <c r="B8" s="15"/>
      <c r="C8" s="15"/>
      <c r="D8" s="15"/>
      <c r="E8" s="15"/>
      <c r="F8" s="15"/>
    </row>
    <row r="9" spans="1:6" s="1" customFormat="1" ht="134.25" customHeight="1">
      <c r="A9" s="6" t="s">
        <v>540</v>
      </c>
      <c r="B9" s="15"/>
      <c r="C9" s="15"/>
      <c r="D9" s="15"/>
      <c r="E9" s="15"/>
      <c r="F9" s="15"/>
    </row>
    <row r="10" spans="1:6" s="1" customFormat="1" ht="21.75" customHeight="1">
      <c r="A10" s="6" t="s">
        <v>524</v>
      </c>
      <c r="B10" s="6" t="s">
        <v>525</v>
      </c>
      <c r="C10" s="7" t="s">
        <v>526</v>
      </c>
      <c r="D10" s="6" t="s">
        <v>527</v>
      </c>
      <c r="E10" s="6" t="s">
        <v>528</v>
      </c>
      <c r="F10" s="7" t="s">
        <v>529</v>
      </c>
    </row>
    <row r="11" spans="1:6" s="1" customFormat="1" ht="18" customHeight="1">
      <c r="A11" s="7" t="s">
        <v>524</v>
      </c>
      <c r="B11" s="16"/>
      <c r="C11" s="7"/>
      <c r="D11" s="7"/>
      <c r="E11" s="7"/>
      <c r="F11" s="7"/>
    </row>
    <row r="12" spans="1:6" s="1" customFormat="1" ht="18" customHeight="1">
      <c r="A12" s="7" t="s">
        <v>524</v>
      </c>
      <c r="B12" s="16"/>
      <c r="C12" s="7"/>
      <c r="D12" s="7"/>
      <c r="E12" s="7"/>
      <c r="F12" s="7"/>
    </row>
    <row r="13" spans="1:6" s="1" customFormat="1" ht="18" customHeight="1">
      <c r="A13" s="7" t="s">
        <v>524</v>
      </c>
      <c r="B13" s="16"/>
      <c r="C13" s="7"/>
      <c r="D13" s="7"/>
      <c r="E13" s="7"/>
      <c r="F13" s="7"/>
    </row>
    <row r="14" spans="1:6" s="1" customFormat="1" ht="18" customHeight="1">
      <c r="A14" s="7" t="s">
        <v>524</v>
      </c>
      <c r="B14" s="16"/>
      <c r="C14" s="7"/>
      <c r="D14" s="7"/>
      <c r="E14" s="7"/>
      <c r="F14" s="7"/>
    </row>
    <row r="15" spans="1:6" s="1" customFormat="1" ht="18" customHeight="1">
      <c r="A15" s="7" t="s">
        <v>524</v>
      </c>
      <c r="B15" s="16"/>
      <c r="C15" s="7"/>
      <c r="D15" s="7"/>
      <c r="E15" s="7"/>
      <c r="F15" s="17"/>
    </row>
    <row r="16" spans="1:6" s="1" customFormat="1" ht="18" customHeight="1">
      <c r="A16" s="7" t="s">
        <v>524</v>
      </c>
      <c r="B16" s="16"/>
      <c r="C16" s="7"/>
      <c r="D16" s="7"/>
      <c r="E16" s="7"/>
      <c r="F16" s="7"/>
    </row>
    <row r="17" spans="1:6" s="1" customFormat="1" ht="18" customHeight="1">
      <c r="A17" s="7" t="s">
        <v>524</v>
      </c>
      <c r="B17" s="16"/>
      <c r="C17" s="7"/>
      <c r="D17" s="7"/>
      <c r="E17" s="7"/>
      <c r="F17" s="7"/>
    </row>
    <row r="18" spans="1:6" s="1" customFormat="1" ht="18" customHeight="1">
      <c r="A18" s="7" t="s">
        <v>524</v>
      </c>
      <c r="B18" s="16"/>
      <c r="C18" s="7"/>
      <c r="D18" s="7"/>
      <c r="E18" s="7"/>
      <c r="F18" s="7"/>
    </row>
    <row r="19" spans="1:6" s="1" customFormat="1" ht="18" customHeight="1">
      <c r="A19" s="7" t="s">
        <v>524</v>
      </c>
      <c r="B19" s="16"/>
      <c r="C19" s="7"/>
      <c r="D19" s="7"/>
      <c r="E19" s="7"/>
      <c r="F19" s="7"/>
    </row>
    <row r="20" spans="1:6" s="1" customFormat="1" ht="18" customHeight="1">
      <c r="A20" s="7" t="s">
        <v>524</v>
      </c>
      <c r="B20" s="16"/>
      <c r="C20" s="7"/>
      <c r="D20" s="7"/>
      <c r="E20" s="7"/>
      <c r="F20" s="7"/>
    </row>
    <row r="21" s="2" customFormat="1" ht="13.5">
      <c r="A21" s="2" t="s">
        <v>541</v>
      </c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D8" sqref="D8:D11"/>
    </sheetView>
  </sheetViews>
  <sheetFormatPr defaultColWidth="6.875" defaultRowHeight="19.5" customHeight="1"/>
  <cols>
    <col min="1" max="1" width="22.875" style="152" customWidth="1"/>
    <col min="2" max="2" width="19.00390625" style="152" customWidth="1"/>
    <col min="3" max="3" width="20.50390625" style="152" customWidth="1"/>
    <col min="4" max="7" width="19.00390625" style="152" customWidth="1"/>
    <col min="8" max="16384" width="6.875" style="153" customWidth="1"/>
  </cols>
  <sheetData>
    <row r="1" spans="1:7" s="151" customFormat="1" ht="19.5" customHeight="1">
      <c r="A1" s="30" t="s">
        <v>311</v>
      </c>
      <c r="B1" s="154"/>
      <c r="C1" s="154"/>
      <c r="D1" s="154"/>
      <c r="E1" s="154"/>
      <c r="F1" s="154"/>
      <c r="G1" s="154"/>
    </row>
    <row r="2" spans="1:7" s="151" customFormat="1" ht="27.75" customHeight="1">
      <c r="A2" s="155" t="s">
        <v>312</v>
      </c>
      <c r="B2" s="156"/>
      <c r="C2" s="156"/>
      <c r="D2" s="156"/>
      <c r="E2" s="156"/>
      <c r="F2" s="156"/>
      <c r="G2" s="156"/>
    </row>
    <row r="3" spans="1:7" s="151" customFormat="1" ht="19.5" customHeight="1">
      <c r="A3" s="154"/>
      <c r="B3" s="154"/>
      <c r="C3" s="154"/>
      <c r="D3" s="154"/>
      <c r="E3" s="154"/>
      <c r="F3" s="154"/>
      <c r="G3" s="154"/>
    </row>
    <row r="4" spans="1:7" s="151" customFormat="1" ht="19.5" customHeight="1">
      <c r="A4" s="157"/>
      <c r="B4" s="157"/>
      <c r="C4" s="157"/>
      <c r="D4" s="157"/>
      <c r="E4" s="157"/>
      <c r="F4" s="157"/>
      <c r="G4" s="158" t="s">
        <v>313</v>
      </c>
    </row>
    <row r="5" spans="1:7" s="151" customFormat="1" ht="19.5" customHeight="1">
      <c r="A5" s="159" t="s">
        <v>314</v>
      </c>
      <c r="B5" s="159"/>
      <c r="C5" s="159" t="s">
        <v>315</v>
      </c>
      <c r="D5" s="159"/>
      <c r="E5" s="159"/>
      <c r="F5" s="159"/>
      <c r="G5" s="159"/>
    </row>
    <row r="6" spans="1:7" s="151" customFormat="1" ht="45" customHeight="1">
      <c r="A6" s="160" t="s">
        <v>316</v>
      </c>
      <c r="B6" s="160" t="s">
        <v>317</v>
      </c>
      <c r="C6" s="160" t="s">
        <v>316</v>
      </c>
      <c r="D6" s="160" t="s">
        <v>318</v>
      </c>
      <c r="E6" s="160" t="s">
        <v>319</v>
      </c>
      <c r="F6" s="160" t="s">
        <v>320</v>
      </c>
      <c r="G6" s="160" t="s">
        <v>321</v>
      </c>
    </row>
    <row r="7" spans="1:7" s="151" customFormat="1" ht="19.5" customHeight="1">
      <c r="A7" s="161" t="s">
        <v>322</v>
      </c>
      <c r="B7" s="162">
        <v>361.0041</v>
      </c>
      <c r="C7" s="163" t="s">
        <v>323</v>
      </c>
      <c r="D7" s="164">
        <f>361.0041+5.6101</f>
        <v>366.6142</v>
      </c>
      <c r="E7" s="164">
        <f>361.0041+5.6101</f>
        <v>366.6142</v>
      </c>
      <c r="F7" s="163"/>
      <c r="G7" s="165"/>
    </row>
    <row r="8" spans="1:7" s="151" customFormat="1" ht="19.5" customHeight="1">
      <c r="A8" s="166" t="s">
        <v>324</v>
      </c>
      <c r="B8" s="162">
        <v>361</v>
      </c>
      <c r="C8" s="167" t="s">
        <v>325</v>
      </c>
      <c r="D8" s="164">
        <f>307.4454+5.6101</f>
        <v>313.0555</v>
      </c>
      <c r="E8" s="164">
        <f>307.4454+5.6101</f>
        <v>313.0555</v>
      </c>
      <c r="F8" s="167"/>
      <c r="G8" s="168"/>
    </row>
    <row r="9" spans="1:7" s="151" customFormat="1" ht="19.5" customHeight="1">
      <c r="A9" s="166" t="s">
        <v>326</v>
      </c>
      <c r="B9" s="162"/>
      <c r="C9" s="167" t="s">
        <v>327</v>
      </c>
      <c r="D9" s="164">
        <v>32.4608</v>
      </c>
      <c r="E9" s="164">
        <v>32.4608</v>
      </c>
      <c r="F9" s="167"/>
      <c r="G9" s="168"/>
    </row>
    <row r="10" spans="1:7" s="151" customFormat="1" ht="19.5" customHeight="1">
      <c r="A10" s="166" t="s">
        <v>328</v>
      </c>
      <c r="B10" s="162"/>
      <c r="C10" s="167" t="s">
        <v>329</v>
      </c>
      <c r="D10" s="164">
        <v>8.7879</v>
      </c>
      <c r="E10" s="164">
        <v>8.7879</v>
      </c>
      <c r="F10" s="167"/>
      <c r="G10" s="168"/>
    </row>
    <row r="11" spans="1:7" s="151" customFormat="1" ht="19.5" customHeight="1">
      <c r="A11" s="169" t="s">
        <v>330</v>
      </c>
      <c r="B11" s="162">
        <v>5.61</v>
      </c>
      <c r="C11" s="167" t="s">
        <v>331</v>
      </c>
      <c r="D11" s="164">
        <v>12.31</v>
      </c>
      <c r="E11" s="164">
        <v>12.31</v>
      </c>
      <c r="F11" s="167"/>
      <c r="G11" s="168"/>
    </row>
    <row r="12" spans="1:7" s="151" customFormat="1" ht="19.5" customHeight="1">
      <c r="A12" s="166" t="s">
        <v>324</v>
      </c>
      <c r="B12" s="162">
        <v>5.6101</v>
      </c>
      <c r="C12" s="167"/>
      <c r="D12" s="162"/>
      <c r="E12" s="162"/>
      <c r="F12" s="167"/>
      <c r="G12" s="168"/>
    </row>
    <row r="13" spans="1:7" s="151" customFormat="1" ht="19.5" customHeight="1">
      <c r="A13" s="166" t="s">
        <v>326</v>
      </c>
      <c r="B13" s="162"/>
      <c r="C13" s="167"/>
      <c r="D13" s="162"/>
      <c r="E13" s="162"/>
      <c r="F13" s="167"/>
      <c r="G13" s="168"/>
    </row>
    <row r="14" spans="1:7" s="151" customFormat="1" ht="19.5" customHeight="1">
      <c r="A14" s="166" t="s">
        <v>328</v>
      </c>
      <c r="B14" s="162"/>
      <c r="C14" s="167"/>
      <c r="D14" s="162"/>
      <c r="E14" s="162"/>
      <c r="F14" s="167"/>
      <c r="G14" s="168"/>
    </row>
    <row r="15" spans="1:7" s="151" customFormat="1" ht="19.5" customHeight="1">
      <c r="A15" s="169"/>
      <c r="B15" s="164"/>
      <c r="C15" s="167"/>
      <c r="D15" s="162"/>
      <c r="E15" s="162"/>
      <c r="F15" s="167"/>
      <c r="G15" s="168"/>
    </row>
    <row r="16" spans="1:7" s="151" customFormat="1" ht="19.5" customHeight="1">
      <c r="A16" s="169"/>
      <c r="B16" s="164"/>
      <c r="C16" s="163" t="s">
        <v>332</v>
      </c>
      <c r="D16" s="164"/>
      <c r="E16" s="164"/>
      <c r="F16" s="163">
        <f>B9+B13-F7</f>
        <v>0</v>
      </c>
      <c r="G16" s="170">
        <f>B10+B14-G7</f>
        <v>0</v>
      </c>
    </row>
    <row r="17" spans="1:7" s="151" customFormat="1" ht="19.5" customHeight="1">
      <c r="A17" s="169"/>
      <c r="B17" s="164"/>
      <c r="C17" s="163"/>
      <c r="D17" s="164"/>
      <c r="E17" s="164"/>
      <c r="F17" s="163"/>
      <c r="G17" s="170"/>
    </row>
    <row r="18" spans="1:7" s="151" customFormat="1" ht="19.5" customHeight="1">
      <c r="A18" s="169" t="s">
        <v>333</v>
      </c>
      <c r="B18" s="164">
        <f>B7+B11</f>
        <v>366.6141</v>
      </c>
      <c r="C18" s="163" t="s">
        <v>334</v>
      </c>
      <c r="D18" s="164">
        <f>D8+D9+D10+D11</f>
        <v>366.6142</v>
      </c>
      <c r="E18" s="164">
        <f>E8+E9+E10+E11</f>
        <v>366.6142</v>
      </c>
      <c r="F18" s="163">
        <f>SUM(F7+F16)</f>
        <v>0</v>
      </c>
      <c r="G18" s="170">
        <f>SUM(G7+G16)</f>
        <v>0</v>
      </c>
    </row>
    <row r="19" spans="1:6" ht="19.5" customHeight="1">
      <c r="A19" s="171"/>
      <c r="B19" s="171"/>
      <c r="C19" s="171"/>
      <c r="D19" s="171"/>
      <c r="E19" s="171"/>
      <c r="F19" s="171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SheetLayoutView="100" workbookViewId="0" topLeftCell="A4">
      <selection activeCell="D7" sqref="D7:E7"/>
    </sheetView>
  </sheetViews>
  <sheetFormatPr defaultColWidth="6.875" defaultRowHeight="12.75" customHeight="1"/>
  <cols>
    <col min="1" max="1" width="23.625" style="38" customWidth="1"/>
    <col min="2" max="2" width="39.75390625" style="38" customWidth="1"/>
    <col min="3" max="3" width="12.625" style="61" customWidth="1"/>
    <col min="4" max="5" width="13.625" style="61" customWidth="1"/>
    <col min="6" max="6" width="6.875" style="39" customWidth="1"/>
    <col min="7" max="7" width="7.375" style="39" customWidth="1"/>
    <col min="8" max="16384" width="6.875" style="39" customWidth="1"/>
  </cols>
  <sheetData>
    <row r="1" ht="19.5" customHeight="1">
      <c r="A1" s="40" t="s">
        <v>335</v>
      </c>
    </row>
    <row r="2" spans="1:5" ht="25.5" customHeight="1">
      <c r="A2" s="142" t="s">
        <v>336</v>
      </c>
      <c r="B2" s="143"/>
      <c r="C2" s="144"/>
      <c r="D2" s="144"/>
      <c r="E2" s="144"/>
    </row>
    <row r="3" spans="1:5" ht="19.5" customHeight="1">
      <c r="A3" s="143"/>
      <c r="B3" s="143"/>
      <c r="C3" s="144"/>
      <c r="D3" s="144"/>
      <c r="E3" s="144"/>
    </row>
    <row r="4" spans="1:5" ht="19.5" customHeight="1">
      <c r="A4" s="45"/>
      <c r="B4" s="45"/>
      <c r="C4" s="145"/>
      <c r="D4" s="145"/>
      <c r="E4" s="145" t="s">
        <v>313</v>
      </c>
    </row>
    <row r="5" spans="1:5" ht="19.5" customHeight="1">
      <c r="A5" s="69" t="s">
        <v>337</v>
      </c>
      <c r="B5" s="69"/>
      <c r="C5" s="94" t="s">
        <v>338</v>
      </c>
      <c r="D5" s="94"/>
      <c r="E5" s="94"/>
    </row>
    <row r="6" spans="1:5" ht="19.5" customHeight="1">
      <c r="A6" s="146" t="s">
        <v>339</v>
      </c>
      <c r="B6" s="146" t="s">
        <v>340</v>
      </c>
      <c r="C6" s="78" t="s">
        <v>341</v>
      </c>
      <c r="D6" s="78" t="s">
        <v>342</v>
      </c>
      <c r="E6" s="78" t="s">
        <v>343</v>
      </c>
    </row>
    <row r="7" spans="1:5" ht="19.5" customHeight="1">
      <c r="A7" s="146"/>
      <c r="B7" s="147" t="s">
        <v>318</v>
      </c>
      <c r="C7" s="77">
        <f aca="true" t="shared" si="0" ref="C7:C11">D7+E7</f>
        <v>361.0033</v>
      </c>
      <c r="D7" s="79">
        <f>D8+D11+D16+D20</f>
        <v>259.0033</v>
      </c>
      <c r="E7" s="148">
        <v>102</v>
      </c>
    </row>
    <row r="8" spans="1:5" ht="19.5" customHeight="1">
      <c r="A8" s="54">
        <v>201</v>
      </c>
      <c r="B8" s="54" t="s">
        <v>325</v>
      </c>
      <c r="C8" s="77">
        <f t="shared" si="0"/>
        <v>307.4454</v>
      </c>
      <c r="D8" s="79">
        <f>205.4454</f>
        <v>205.4454</v>
      </c>
      <c r="E8" s="148">
        <v>102</v>
      </c>
    </row>
    <row r="9" spans="1:5" ht="19.5" customHeight="1">
      <c r="A9" s="54">
        <v>20103</v>
      </c>
      <c r="B9" s="54" t="s">
        <v>344</v>
      </c>
      <c r="C9" s="77">
        <f t="shared" si="0"/>
        <v>307.4454</v>
      </c>
      <c r="D9" s="79">
        <f>205.4454</f>
        <v>205.4454</v>
      </c>
      <c r="E9" s="148">
        <v>102</v>
      </c>
    </row>
    <row r="10" spans="1:5" ht="19.5" customHeight="1">
      <c r="A10" s="54">
        <v>2010308</v>
      </c>
      <c r="B10" s="54" t="s">
        <v>345</v>
      </c>
      <c r="C10" s="77">
        <f t="shared" si="0"/>
        <v>307.4454</v>
      </c>
      <c r="D10" s="79">
        <f>205.4454</f>
        <v>205.4454</v>
      </c>
      <c r="E10" s="148">
        <v>102</v>
      </c>
    </row>
    <row r="11" spans="1:5" ht="19.5" customHeight="1">
      <c r="A11" s="54" t="s">
        <v>346</v>
      </c>
      <c r="B11" s="54" t="s">
        <v>327</v>
      </c>
      <c r="C11" s="77">
        <f t="shared" si="0"/>
        <v>32.46</v>
      </c>
      <c r="D11" s="79">
        <f>D12</f>
        <v>32.46</v>
      </c>
      <c r="E11" s="148"/>
    </row>
    <row r="12" spans="1:5" ht="19.5" customHeight="1">
      <c r="A12" s="54" t="s">
        <v>347</v>
      </c>
      <c r="B12" s="54" t="s">
        <v>348</v>
      </c>
      <c r="C12" s="94">
        <v>32.46</v>
      </c>
      <c r="D12" s="78">
        <v>32.46</v>
      </c>
      <c r="E12" s="148"/>
    </row>
    <row r="13" spans="1:5" ht="19.5" customHeight="1">
      <c r="A13" s="56" t="s">
        <v>349</v>
      </c>
      <c r="B13" s="54" t="s">
        <v>350</v>
      </c>
      <c r="C13" s="94">
        <f aca="true" t="shared" si="1" ref="C13:C22">D13+E13</f>
        <v>10.26</v>
      </c>
      <c r="D13" s="78">
        <v>10.26</v>
      </c>
      <c r="E13" s="148"/>
    </row>
    <row r="14" spans="1:5" ht="19.5" customHeight="1">
      <c r="A14" s="54" t="s">
        <v>351</v>
      </c>
      <c r="B14" s="54" t="s">
        <v>352</v>
      </c>
      <c r="C14" s="77">
        <f t="shared" si="1"/>
        <v>14.8006</v>
      </c>
      <c r="D14" s="79">
        <v>14.8006</v>
      </c>
      <c r="E14" s="148"/>
    </row>
    <row r="15" spans="1:5" ht="19.5" customHeight="1">
      <c r="A15" s="54" t="s">
        <v>353</v>
      </c>
      <c r="B15" s="54" t="s">
        <v>354</v>
      </c>
      <c r="C15" s="77">
        <f t="shared" si="1"/>
        <v>7.4002</v>
      </c>
      <c r="D15" s="79">
        <v>7.4002</v>
      </c>
      <c r="E15" s="148"/>
    </row>
    <row r="16" spans="1:5" ht="19.5" customHeight="1">
      <c r="A16" s="54" t="s">
        <v>355</v>
      </c>
      <c r="B16" s="57" t="s">
        <v>329</v>
      </c>
      <c r="C16" s="77">
        <f t="shared" si="1"/>
        <v>8.7879</v>
      </c>
      <c r="D16" s="79">
        <f>D17</f>
        <v>8.7879</v>
      </c>
      <c r="E16" s="148"/>
    </row>
    <row r="17" spans="1:5" ht="19.5" customHeight="1">
      <c r="A17" s="54" t="s">
        <v>356</v>
      </c>
      <c r="B17" s="54" t="s">
        <v>357</v>
      </c>
      <c r="C17" s="77">
        <f t="shared" si="1"/>
        <v>8.7879</v>
      </c>
      <c r="D17" s="79">
        <f>D18+D19</f>
        <v>8.7879</v>
      </c>
      <c r="E17" s="148"/>
    </row>
    <row r="18" spans="1:5" ht="19.5" customHeight="1">
      <c r="A18" s="54" t="s">
        <v>358</v>
      </c>
      <c r="B18" s="54" t="s">
        <v>359</v>
      </c>
      <c r="C18" s="77">
        <f t="shared" si="1"/>
        <v>6.0715</v>
      </c>
      <c r="D18" s="79">
        <v>6.0715</v>
      </c>
      <c r="E18" s="148"/>
    </row>
    <row r="19" spans="1:5" ht="19.5" customHeight="1">
      <c r="A19" s="54">
        <v>2101102</v>
      </c>
      <c r="B19" s="54" t="s">
        <v>360</v>
      </c>
      <c r="C19" s="77">
        <f t="shared" si="1"/>
        <v>2.7164</v>
      </c>
      <c r="D19" s="79">
        <v>2.7164</v>
      </c>
      <c r="E19" s="148"/>
    </row>
    <row r="20" spans="1:5" ht="19.5" customHeight="1">
      <c r="A20" s="54" t="s">
        <v>361</v>
      </c>
      <c r="B20" s="54" t="s">
        <v>331</v>
      </c>
      <c r="C20" s="94">
        <f t="shared" si="1"/>
        <v>12.31</v>
      </c>
      <c r="D20" s="79">
        <v>12.31</v>
      </c>
      <c r="E20" s="148"/>
    </row>
    <row r="21" spans="1:5" ht="19.5" customHeight="1">
      <c r="A21" s="54" t="s">
        <v>362</v>
      </c>
      <c r="B21" s="54" t="s">
        <v>363</v>
      </c>
      <c r="C21" s="94">
        <f t="shared" si="1"/>
        <v>12.31</v>
      </c>
      <c r="D21" s="78">
        <v>12.31</v>
      </c>
      <c r="E21" s="148"/>
    </row>
    <row r="22" spans="1:5" ht="19.5" customHeight="1">
      <c r="A22" s="54" t="s">
        <v>364</v>
      </c>
      <c r="B22" s="54" t="s">
        <v>365</v>
      </c>
      <c r="C22" s="94">
        <f t="shared" si="1"/>
        <v>12.31</v>
      </c>
      <c r="D22" s="81">
        <v>12.31</v>
      </c>
      <c r="E22" s="149"/>
    </row>
    <row r="23" ht="19.5" customHeight="1">
      <c r="A23" s="150" t="s">
        <v>366</v>
      </c>
    </row>
    <row r="29" spans="1:5" s="39" customFormat="1" ht="12.75" customHeight="1">
      <c r="A29" s="38"/>
      <c r="B29" s="38"/>
      <c r="C29" s="61"/>
      <c r="D29" s="61"/>
      <c r="E29" s="61"/>
    </row>
  </sheetData>
  <sheetProtection/>
  <mergeCells count="2">
    <mergeCell ref="A5:B5"/>
    <mergeCell ref="C5:E5"/>
  </mergeCells>
  <printOptions horizontalCentered="1"/>
  <pageMargins left="0" right="0" top="0.5902777777777778" bottom="0.47152777777777777" header="0.49930555555555556" footer="0.4993055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showGridLines="0" showZeros="0" zoomScaleSheetLayoutView="100" workbookViewId="0" topLeftCell="A22">
      <selection activeCell="C37" sqref="C37"/>
    </sheetView>
  </sheetViews>
  <sheetFormatPr defaultColWidth="6.875" defaultRowHeight="19.5" customHeight="1"/>
  <cols>
    <col min="1" max="1" width="14.50390625" style="39" customWidth="1"/>
    <col min="2" max="2" width="33.375" style="39" customWidth="1"/>
    <col min="3" max="5" width="20.625" style="39" customWidth="1"/>
    <col min="6" max="6" width="8.375" style="39" customWidth="1"/>
    <col min="7" max="16384" width="6.875" style="39" customWidth="1"/>
  </cols>
  <sheetData>
    <row r="1" spans="1:5" s="39" customFormat="1" ht="19.5" customHeight="1">
      <c r="A1" s="40" t="s">
        <v>367</v>
      </c>
      <c r="E1" s="133"/>
    </row>
    <row r="2" spans="1:5" s="39" customFormat="1" ht="34.5" customHeight="1">
      <c r="A2" s="134" t="s">
        <v>368</v>
      </c>
      <c r="B2" s="114"/>
      <c r="C2" s="114"/>
      <c r="D2" s="114"/>
      <c r="E2" s="114"/>
    </row>
    <row r="3" spans="1:5" s="39" customFormat="1" ht="19.5" customHeight="1">
      <c r="A3" s="114"/>
      <c r="B3" s="114"/>
      <c r="C3" s="114"/>
      <c r="D3" s="114"/>
      <c r="E3" s="114"/>
    </row>
    <row r="4" spans="1:5" s="112" customFormat="1" ht="19.5" customHeight="1">
      <c r="A4" s="46"/>
      <c r="B4" s="46"/>
      <c r="C4" s="46"/>
      <c r="D4" s="46"/>
      <c r="E4" s="135" t="s">
        <v>313</v>
      </c>
    </row>
    <row r="5" spans="1:5" s="112" customFormat="1" ht="19.5" customHeight="1">
      <c r="A5" s="94" t="s">
        <v>369</v>
      </c>
      <c r="B5" s="94"/>
      <c r="C5" s="94" t="s">
        <v>370</v>
      </c>
      <c r="D5" s="94"/>
      <c r="E5" s="94"/>
    </row>
    <row r="6" spans="1:5" s="112" customFormat="1" ht="19.5" customHeight="1">
      <c r="A6" s="94" t="s">
        <v>339</v>
      </c>
      <c r="B6" s="94" t="s">
        <v>340</v>
      </c>
      <c r="C6" s="94" t="s">
        <v>318</v>
      </c>
      <c r="D6" s="94" t="s">
        <v>371</v>
      </c>
      <c r="E6" s="94" t="s">
        <v>372</v>
      </c>
    </row>
    <row r="7" spans="1:5" s="112" customFormat="1" ht="19.5" customHeight="1">
      <c r="A7" s="136" t="s">
        <v>373</v>
      </c>
      <c r="B7" s="137" t="s">
        <v>374</v>
      </c>
      <c r="C7" s="58">
        <f>D7+E7</f>
        <v>259.004092</v>
      </c>
      <c r="D7" s="58">
        <f>SUM(D8,D21,D50)</f>
        <v>217.4394</v>
      </c>
      <c r="E7" s="58">
        <f>E21+E50</f>
        <v>41.564692</v>
      </c>
    </row>
    <row r="8" spans="1:5" s="112" customFormat="1" ht="19.5" customHeight="1">
      <c r="A8" s="138" t="s">
        <v>375</v>
      </c>
      <c r="B8" s="139" t="s">
        <v>376</v>
      </c>
      <c r="C8" s="58">
        <f aca="true" t="shared" si="0" ref="C8:C20">D8</f>
        <v>209.9394</v>
      </c>
      <c r="D8" s="58">
        <f>D9+D10+D11+D12+D13+D14+D15+D17+D18+D20</f>
        <v>209.9394</v>
      </c>
      <c r="E8" s="58"/>
    </row>
    <row r="9" spans="1:5" s="112" customFormat="1" ht="19.5" customHeight="1">
      <c r="A9" s="138" t="s">
        <v>377</v>
      </c>
      <c r="B9" s="139" t="s">
        <v>378</v>
      </c>
      <c r="C9" s="58">
        <f t="shared" si="0"/>
        <v>46.0728</v>
      </c>
      <c r="D9" s="58">
        <f>32.1864+13.8864</f>
        <v>46.0728</v>
      </c>
      <c r="E9" s="58"/>
    </row>
    <row r="10" spans="1:5" s="112" customFormat="1" ht="19.5" customHeight="1">
      <c r="A10" s="138" t="s">
        <v>379</v>
      </c>
      <c r="B10" s="139" t="s">
        <v>380</v>
      </c>
      <c r="C10" s="58">
        <f t="shared" si="0"/>
        <v>70.3848</v>
      </c>
      <c r="D10" s="58">
        <f>22.662+14.5716+2.2992+11.676+19.176</f>
        <v>70.3848</v>
      </c>
      <c r="E10" s="58"/>
    </row>
    <row r="11" spans="1:5" s="112" customFormat="1" ht="19.5" customHeight="1">
      <c r="A11" s="138" t="s">
        <v>381</v>
      </c>
      <c r="B11" s="139" t="s">
        <v>382</v>
      </c>
      <c r="C11" s="58">
        <f t="shared" si="0"/>
        <v>30.6407</v>
      </c>
      <c r="D11" s="58">
        <f>4.5707+16.59+9.48</f>
        <v>30.6407</v>
      </c>
      <c r="E11" s="58"/>
    </row>
    <row r="12" spans="1:5" s="112" customFormat="1" ht="19.5" customHeight="1">
      <c r="A12" s="138" t="s">
        <v>383</v>
      </c>
      <c r="B12" s="139" t="s">
        <v>384</v>
      </c>
      <c r="C12" s="58">
        <f t="shared" si="0"/>
        <v>19.08</v>
      </c>
      <c r="D12" s="58">
        <f>8.6856+3.7224+6.672</f>
        <v>19.08</v>
      </c>
      <c r="E12" s="58"/>
    </row>
    <row r="13" spans="1:5" s="112" customFormat="1" ht="19.5" customHeight="1">
      <c r="A13" s="138" t="s">
        <v>385</v>
      </c>
      <c r="B13" s="139" t="s">
        <v>386</v>
      </c>
      <c r="C13" s="58">
        <f t="shared" si="0"/>
        <v>14.8006</v>
      </c>
      <c r="D13" s="58">
        <f>10.2257+4.5749</f>
        <v>14.8006</v>
      </c>
      <c r="E13" s="58"/>
    </row>
    <row r="14" spans="1:5" s="112" customFormat="1" ht="19.5" customHeight="1">
      <c r="A14" s="138" t="s">
        <v>387</v>
      </c>
      <c r="B14" s="139" t="s">
        <v>388</v>
      </c>
      <c r="C14" s="58">
        <f t="shared" si="0"/>
        <v>7.4002</v>
      </c>
      <c r="D14" s="58">
        <f>5.1128+2.2874</f>
        <v>7.4002</v>
      </c>
      <c r="E14" s="58"/>
    </row>
    <row r="15" spans="1:5" s="112" customFormat="1" ht="19.5" customHeight="1">
      <c r="A15" s="138" t="s">
        <v>389</v>
      </c>
      <c r="B15" s="139" t="s">
        <v>390</v>
      </c>
      <c r="C15" s="58">
        <f t="shared" si="0"/>
        <v>8.7879</v>
      </c>
      <c r="D15" s="58">
        <f>6.0715+2.7164</f>
        <v>8.7879</v>
      </c>
      <c r="E15" s="58"/>
    </row>
    <row r="16" spans="1:5" s="112" customFormat="1" ht="19.5" customHeight="1">
      <c r="A16" s="138" t="s">
        <v>391</v>
      </c>
      <c r="B16" s="139" t="s">
        <v>392</v>
      </c>
      <c r="C16" s="58">
        <f t="shared" si="0"/>
        <v>0</v>
      </c>
      <c r="D16" s="58"/>
      <c r="E16" s="58"/>
    </row>
    <row r="17" spans="1:5" s="112" customFormat="1" ht="19.5" customHeight="1">
      <c r="A17" s="138" t="s">
        <v>393</v>
      </c>
      <c r="B17" s="139" t="s">
        <v>394</v>
      </c>
      <c r="C17" s="58">
        <f t="shared" si="0"/>
        <v>0.4624</v>
      </c>
      <c r="D17" s="58">
        <f>0.3195+0.1429</f>
        <v>0.4624</v>
      </c>
      <c r="E17" s="58"/>
    </row>
    <row r="18" spans="1:5" s="112" customFormat="1" ht="19.5" customHeight="1">
      <c r="A18" s="138" t="s">
        <v>395</v>
      </c>
      <c r="B18" s="139" t="s">
        <v>396</v>
      </c>
      <c r="C18" s="58">
        <f t="shared" si="0"/>
        <v>12.31</v>
      </c>
      <c r="D18" s="58">
        <f>8.8788+3.4312</f>
        <v>12.31</v>
      </c>
      <c r="E18" s="58"/>
    </row>
    <row r="19" spans="1:5" s="112" customFormat="1" ht="19.5" customHeight="1">
      <c r="A19" s="138" t="s">
        <v>397</v>
      </c>
      <c r="B19" s="139" t="s">
        <v>398</v>
      </c>
      <c r="C19" s="58">
        <f t="shared" si="0"/>
        <v>0</v>
      </c>
      <c r="D19" s="58"/>
      <c r="E19" s="58"/>
    </row>
    <row r="20" spans="1:5" s="112" customFormat="1" ht="19.5" customHeight="1">
      <c r="A20" s="138" t="s">
        <v>399</v>
      </c>
      <c r="B20" s="139" t="s">
        <v>400</v>
      </c>
      <c r="C20" s="58">
        <f t="shared" si="0"/>
        <v>0</v>
      </c>
      <c r="D20" s="58"/>
      <c r="E20" s="58"/>
    </row>
    <row r="21" spans="1:5" s="112" customFormat="1" ht="19.5" customHeight="1">
      <c r="A21" s="138" t="s">
        <v>401</v>
      </c>
      <c r="B21" s="139" t="s">
        <v>402</v>
      </c>
      <c r="C21" s="58">
        <v>38.8</v>
      </c>
      <c r="D21" s="58">
        <v>7.5</v>
      </c>
      <c r="E21" s="58">
        <f>E22+E23+E24+E26+E27+E28+E31+E33+E35+E36+E37+E42+E44+E45+E46+E47+E49</f>
        <v>31.304692</v>
      </c>
    </row>
    <row r="22" spans="1:5" s="112" customFormat="1" ht="19.5" customHeight="1">
      <c r="A22" s="138" t="s">
        <v>403</v>
      </c>
      <c r="B22" s="140" t="s">
        <v>404</v>
      </c>
      <c r="C22" s="58">
        <f aca="true" t="shared" si="1" ref="C22:C46">E22</f>
        <v>5</v>
      </c>
      <c r="D22" s="58"/>
      <c r="E22" s="58">
        <f>3+2</f>
        <v>5</v>
      </c>
    </row>
    <row r="23" spans="1:5" s="112" customFormat="1" ht="19.5" customHeight="1">
      <c r="A23" s="138" t="s">
        <v>405</v>
      </c>
      <c r="B23" s="140" t="s">
        <v>406</v>
      </c>
      <c r="C23" s="58">
        <f t="shared" si="1"/>
        <v>2</v>
      </c>
      <c r="D23" s="58"/>
      <c r="E23" s="58">
        <f>1+1</f>
        <v>2</v>
      </c>
    </row>
    <row r="24" spans="1:5" s="112" customFormat="1" ht="19.5" customHeight="1">
      <c r="A24" s="138" t="s">
        <v>407</v>
      </c>
      <c r="B24" s="140" t="s">
        <v>408</v>
      </c>
      <c r="C24" s="58">
        <f t="shared" si="1"/>
        <v>0</v>
      </c>
      <c r="D24" s="58"/>
      <c r="E24" s="58"/>
    </row>
    <row r="25" spans="1:5" s="112" customFormat="1" ht="19.5" customHeight="1">
      <c r="A25" s="138" t="s">
        <v>409</v>
      </c>
      <c r="B25" s="140" t="s">
        <v>410</v>
      </c>
      <c r="C25" s="58">
        <f t="shared" si="1"/>
        <v>0</v>
      </c>
      <c r="D25" s="58"/>
      <c r="E25" s="58"/>
    </row>
    <row r="26" spans="1:5" s="112" customFormat="1" ht="19.5" customHeight="1">
      <c r="A26" s="138" t="s">
        <v>411</v>
      </c>
      <c r="B26" s="140" t="s">
        <v>412</v>
      </c>
      <c r="C26" s="58">
        <f t="shared" si="1"/>
        <v>0.9</v>
      </c>
      <c r="D26" s="58"/>
      <c r="E26" s="58">
        <f>0.5+0.4</f>
        <v>0.9</v>
      </c>
    </row>
    <row r="27" spans="1:5" s="112" customFormat="1" ht="19.5" customHeight="1">
      <c r="A27" s="138" t="s">
        <v>413</v>
      </c>
      <c r="B27" s="140" t="s">
        <v>414</v>
      </c>
      <c r="C27" s="58">
        <f t="shared" si="1"/>
        <v>2.8</v>
      </c>
      <c r="D27" s="58"/>
      <c r="E27" s="58">
        <f>2+0.8</f>
        <v>2.8</v>
      </c>
    </row>
    <row r="28" spans="1:5" s="112" customFormat="1" ht="19.5" customHeight="1">
      <c r="A28" s="138" t="s">
        <v>415</v>
      </c>
      <c r="B28" s="140" t="s">
        <v>416</v>
      </c>
      <c r="C28" s="58">
        <f t="shared" si="1"/>
        <v>1.5</v>
      </c>
      <c r="D28" s="58"/>
      <c r="E28" s="58">
        <f>0.5+1</f>
        <v>1.5</v>
      </c>
    </row>
    <row r="29" spans="1:5" s="112" customFormat="1" ht="19.5" customHeight="1">
      <c r="A29" s="138" t="s">
        <v>417</v>
      </c>
      <c r="B29" s="140" t="s">
        <v>418</v>
      </c>
      <c r="C29" s="58">
        <f t="shared" si="1"/>
        <v>0</v>
      </c>
      <c r="D29" s="58"/>
      <c r="E29" s="58"/>
    </row>
    <row r="30" spans="1:5" s="112" customFormat="1" ht="19.5" customHeight="1">
      <c r="A30" s="138" t="s">
        <v>419</v>
      </c>
      <c r="B30" s="140" t="s">
        <v>420</v>
      </c>
      <c r="C30" s="58">
        <f t="shared" si="1"/>
        <v>0</v>
      </c>
      <c r="D30" s="58"/>
      <c r="E30" s="58"/>
    </row>
    <row r="31" spans="1:5" s="112" customFormat="1" ht="19.5" customHeight="1">
      <c r="A31" s="138" t="s">
        <v>421</v>
      </c>
      <c r="B31" s="140" t="s">
        <v>422</v>
      </c>
      <c r="C31" s="58">
        <f t="shared" si="1"/>
        <v>6</v>
      </c>
      <c r="D31" s="58"/>
      <c r="E31" s="58">
        <f>5+1</f>
        <v>6</v>
      </c>
    </row>
    <row r="32" spans="1:5" s="112" customFormat="1" ht="19.5" customHeight="1">
      <c r="A32" s="138" t="s">
        <v>423</v>
      </c>
      <c r="B32" s="140" t="s">
        <v>424</v>
      </c>
      <c r="C32" s="58">
        <f t="shared" si="1"/>
        <v>0</v>
      </c>
      <c r="D32" s="58"/>
      <c r="E32" s="58"/>
    </row>
    <row r="33" spans="1:5" s="112" customFormat="1" ht="19.5" customHeight="1">
      <c r="A33" s="138" t="s">
        <v>425</v>
      </c>
      <c r="B33" s="140" t="s">
        <v>426</v>
      </c>
      <c r="C33" s="58">
        <f t="shared" si="1"/>
        <v>0.8</v>
      </c>
      <c r="D33" s="58"/>
      <c r="E33" s="58">
        <f>0.5+0.3</f>
        <v>0.8</v>
      </c>
    </row>
    <row r="34" spans="1:5" s="112" customFormat="1" ht="19.5" customHeight="1">
      <c r="A34" s="138" t="s">
        <v>427</v>
      </c>
      <c r="B34" s="140" t="s">
        <v>428</v>
      </c>
      <c r="C34" s="58">
        <f t="shared" si="1"/>
        <v>0</v>
      </c>
      <c r="D34" s="58"/>
      <c r="E34" s="58"/>
    </row>
    <row r="35" spans="1:5" s="112" customFormat="1" ht="19.5" customHeight="1">
      <c r="A35" s="138" t="s">
        <v>429</v>
      </c>
      <c r="B35" s="140" t="s">
        <v>430</v>
      </c>
      <c r="C35" s="58">
        <f t="shared" si="1"/>
        <v>0.5</v>
      </c>
      <c r="D35" s="58"/>
      <c r="E35" s="58">
        <f>0.5</f>
        <v>0.5</v>
      </c>
    </row>
    <row r="36" spans="1:5" s="112" customFormat="1" ht="19.5" customHeight="1">
      <c r="A36" s="138" t="s">
        <v>431</v>
      </c>
      <c r="B36" s="140" t="s">
        <v>432</v>
      </c>
      <c r="C36" s="58">
        <f t="shared" si="1"/>
        <v>0.5</v>
      </c>
      <c r="D36" s="58"/>
      <c r="E36" s="58">
        <f>0.5</f>
        <v>0.5</v>
      </c>
    </row>
    <row r="37" spans="1:5" s="112" customFormat="1" ht="19.5" customHeight="1">
      <c r="A37" s="138" t="s">
        <v>433</v>
      </c>
      <c r="B37" s="140" t="s">
        <v>434</v>
      </c>
      <c r="C37" s="58">
        <f t="shared" si="1"/>
        <v>0.9</v>
      </c>
      <c r="D37" s="58"/>
      <c r="E37" s="58">
        <f>0.5+0.4</f>
        <v>0.9</v>
      </c>
    </row>
    <row r="38" spans="1:5" s="112" customFormat="1" ht="19.5" customHeight="1">
      <c r="A38" s="138" t="s">
        <v>435</v>
      </c>
      <c r="B38" s="140" t="s">
        <v>436</v>
      </c>
      <c r="C38" s="58">
        <f t="shared" si="1"/>
        <v>0</v>
      </c>
      <c r="D38" s="58"/>
      <c r="E38" s="58"/>
    </row>
    <row r="39" spans="1:5" s="112" customFormat="1" ht="19.5" customHeight="1">
      <c r="A39" s="138" t="s">
        <v>437</v>
      </c>
      <c r="B39" s="140" t="s">
        <v>438</v>
      </c>
      <c r="C39" s="58">
        <f t="shared" si="1"/>
        <v>0</v>
      </c>
      <c r="D39" s="58"/>
      <c r="E39" s="58"/>
    </row>
    <row r="40" spans="1:5" s="112" customFormat="1" ht="19.5" customHeight="1">
      <c r="A40" s="138" t="s">
        <v>439</v>
      </c>
      <c r="B40" s="140" t="s">
        <v>440</v>
      </c>
      <c r="C40" s="58">
        <f t="shared" si="1"/>
        <v>0</v>
      </c>
      <c r="D40" s="58"/>
      <c r="E40" s="58"/>
    </row>
    <row r="41" spans="1:5" s="112" customFormat="1" ht="19.5" customHeight="1">
      <c r="A41" s="138" t="s">
        <v>441</v>
      </c>
      <c r="B41" s="140" t="s">
        <v>442</v>
      </c>
      <c r="C41" s="58">
        <f t="shared" si="1"/>
        <v>0</v>
      </c>
      <c r="D41" s="58"/>
      <c r="E41" s="58"/>
    </row>
    <row r="42" spans="1:5" s="112" customFormat="1" ht="19.5" customHeight="1">
      <c r="A42" s="138" t="s">
        <v>443</v>
      </c>
      <c r="B42" s="140" t="s">
        <v>444</v>
      </c>
      <c r="C42" s="58">
        <f t="shared" si="1"/>
        <v>0.3</v>
      </c>
      <c r="D42" s="58"/>
      <c r="E42" s="58">
        <v>0.3</v>
      </c>
    </row>
    <row r="43" spans="1:5" s="112" customFormat="1" ht="19.5" customHeight="1">
      <c r="A43" s="138" t="s">
        <v>445</v>
      </c>
      <c r="B43" s="140" t="s">
        <v>446</v>
      </c>
      <c r="C43" s="58">
        <f t="shared" si="1"/>
        <v>0</v>
      </c>
      <c r="D43" s="58"/>
      <c r="E43" s="58"/>
    </row>
    <row r="44" spans="1:5" s="112" customFormat="1" ht="19.5" customHeight="1">
      <c r="A44" s="138" t="s">
        <v>447</v>
      </c>
      <c r="B44" s="140" t="s">
        <v>448</v>
      </c>
      <c r="C44" s="58">
        <f t="shared" si="1"/>
        <v>0.552872</v>
      </c>
      <c r="D44" s="58"/>
      <c r="E44" s="58">
        <f>0.386236+0.166636</f>
        <v>0.552872</v>
      </c>
    </row>
    <row r="45" spans="1:5" s="112" customFormat="1" ht="19.5" customHeight="1">
      <c r="A45" s="138" t="s">
        <v>449</v>
      </c>
      <c r="B45" s="140" t="s">
        <v>450</v>
      </c>
      <c r="C45" s="58">
        <f t="shared" si="1"/>
        <v>1.15182</v>
      </c>
      <c r="D45" s="58"/>
      <c r="E45" s="58">
        <f>0.80466+0.34716</f>
        <v>1.15182</v>
      </c>
    </row>
    <row r="46" spans="1:5" s="112" customFormat="1" ht="19.5" customHeight="1">
      <c r="A46" s="138" t="s">
        <v>451</v>
      </c>
      <c r="B46" s="140" t="s">
        <v>452</v>
      </c>
      <c r="C46" s="58">
        <f t="shared" si="1"/>
        <v>4</v>
      </c>
      <c r="D46" s="58"/>
      <c r="E46" s="58">
        <v>4</v>
      </c>
    </row>
    <row r="47" spans="1:5" s="112" customFormat="1" ht="19.5" customHeight="1">
      <c r="A47" s="138" t="s">
        <v>453</v>
      </c>
      <c r="B47" s="140" t="s">
        <v>454</v>
      </c>
      <c r="C47" s="58"/>
      <c r="D47" s="58">
        <v>7.5</v>
      </c>
      <c r="E47" s="58"/>
    </row>
    <row r="48" spans="1:5" s="112" customFormat="1" ht="19.5" customHeight="1">
      <c r="A48" s="138" t="s">
        <v>455</v>
      </c>
      <c r="B48" s="140" t="s">
        <v>456</v>
      </c>
      <c r="C48" s="58">
        <f aca="true" t="shared" si="2" ref="C48:C51">E48</f>
        <v>0</v>
      </c>
      <c r="D48" s="58"/>
      <c r="E48" s="58"/>
    </row>
    <row r="49" spans="1:5" s="112" customFormat="1" ht="19.5" customHeight="1">
      <c r="A49" s="138" t="s">
        <v>457</v>
      </c>
      <c r="B49" s="140" t="s">
        <v>458</v>
      </c>
      <c r="C49" s="58">
        <f t="shared" si="2"/>
        <v>4.4</v>
      </c>
      <c r="D49" s="58"/>
      <c r="E49" s="58">
        <f>3.1+1+0.3</f>
        <v>4.4</v>
      </c>
    </row>
    <row r="50" spans="1:5" s="112" customFormat="1" ht="19.5" customHeight="1">
      <c r="A50" s="138" t="s">
        <v>459</v>
      </c>
      <c r="B50" s="139" t="s">
        <v>460</v>
      </c>
      <c r="C50" s="58">
        <f t="shared" si="2"/>
        <v>10.26</v>
      </c>
      <c r="D50" s="58"/>
      <c r="E50" s="58">
        <f>E51</f>
        <v>10.26</v>
      </c>
    </row>
    <row r="51" spans="1:5" s="112" customFormat="1" ht="19.5" customHeight="1">
      <c r="A51" s="138" t="s">
        <v>461</v>
      </c>
      <c r="B51" s="139" t="s">
        <v>462</v>
      </c>
      <c r="C51" s="58">
        <f t="shared" si="2"/>
        <v>10.26</v>
      </c>
      <c r="D51" s="58"/>
      <c r="E51" s="58">
        <v>10.26</v>
      </c>
    </row>
    <row r="52" spans="1:5" s="112" customFormat="1" ht="19.5" customHeight="1">
      <c r="A52" s="138" t="s">
        <v>463</v>
      </c>
      <c r="B52" s="140" t="s">
        <v>464</v>
      </c>
      <c r="C52" s="141"/>
      <c r="D52" s="141"/>
      <c r="E52" s="141"/>
    </row>
    <row r="53" spans="1:5" s="112" customFormat="1" ht="19.5" customHeight="1">
      <c r="A53" s="138" t="s">
        <v>465</v>
      </c>
      <c r="B53" s="140" t="s">
        <v>466</v>
      </c>
      <c r="C53" s="141"/>
      <c r="D53" s="141"/>
      <c r="E53" s="141"/>
    </row>
    <row r="54" spans="1:5" s="112" customFormat="1" ht="19.5" customHeight="1">
      <c r="A54" s="138" t="s">
        <v>467</v>
      </c>
      <c r="B54" s="140" t="s">
        <v>398</v>
      </c>
      <c r="C54" s="141"/>
      <c r="D54" s="141"/>
      <c r="E54" s="141"/>
    </row>
    <row r="55" spans="1:5" s="112" customFormat="1" ht="19.5" customHeight="1">
      <c r="A55" s="138" t="s">
        <v>468</v>
      </c>
      <c r="B55" s="140" t="s">
        <v>469</v>
      </c>
      <c r="C55" s="141"/>
      <c r="D55" s="141"/>
      <c r="E55" s="141"/>
    </row>
    <row r="56" spans="1:5" s="112" customFormat="1" ht="19.5" customHeight="1">
      <c r="A56" s="138" t="s">
        <v>470</v>
      </c>
      <c r="B56" s="140" t="s">
        <v>471</v>
      </c>
      <c r="C56" s="141"/>
      <c r="D56" s="141"/>
      <c r="E56" s="141"/>
    </row>
    <row r="57" spans="1:5" s="112" customFormat="1" ht="19.5" customHeight="1">
      <c r="A57" s="138" t="s">
        <v>472</v>
      </c>
      <c r="B57" s="140" t="s">
        <v>473</v>
      </c>
      <c r="C57" s="141"/>
      <c r="D57" s="141"/>
      <c r="E57" s="141"/>
    </row>
    <row r="58" spans="1:5" s="112" customFormat="1" ht="19.5" customHeight="1">
      <c r="A58" s="138" t="s">
        <v>474</v>
      </c>
      <c r="B58" s="140" t="s">
        <v>475</v>
      </c>
      <c r="C58" s="141"/>
      <c r="D58" s="141"/>
      <c r="E58" s="141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SheetLayoutView="100" workbookViewId="0" topLeftCell="A1">
      <selection activeCell="D17" sqref="D17"/>
    </sheetView>
  </sheetViews>
  <sheetFormatPr defaultColWidth="6.875" defaultRowHeight="12.75" customHeight="1"/>
  <cols>
    <col min="1" max="1" width="14.375" style="39" customWidth="1"/>
    <col min="2" max="2" width="17.625" style="39" customWidth="1"/>
    <col min="3" max="3" width="16.125" style="39" customWidth="1"/>
    <col min="4" max="4" width="14.50390625" style="39" customWidth="1"/>
    <col min="5" max="5" width="16.00390625" style="39" customWidth="1"/>
    <col min="6" max="6" width="13.625" style="39" customWidth="1"/>
    <col min="7" max="12" width="11.625" style="39" customWidth="1"/>
    <col min="13" max="16384" width="6.875" style="39" customWidth="1"/>
  </cols>
  <sheetData>
    <row r="1" spans="1:12" s="39" customFormat="1" ht="19.5" customHeight="1">
      <c r="A1" s="40" t="s">
        <v>476</v>
      </c>
      <c r="L1" s="132"/>
    </row>
    <row r="2" spans="1:12" s="39" customFormat="1" ht="33">
      <c r="A2" s="41" t="s">
        <v>477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39" customFormat="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39" customFormat="1" ht="19.5" customHeight="1">
      <c r="A4" s="112"/>
      <c r="B4" s="112"/>
      <c r="C4" s="112"/>
      <c r="D4" s="112"/>
      <c r="E4" s="112"/>
      <c r="F4" s="112" t="s">
        <v>313</v>
      </c>
      <c r="G4" s="112"/>
      <c r="H4" s="112"/>
      <c r="I4" s="112"/>
      <c r="J4" s="112"/>
      <c r="K4" s="112"/>
      <c r="L4" s="47"/>
    </row>
    <row r="5" spans="1:6" s="39" customFormat="1" ht="19.5" customHeight="1">
      <c r="A5" s="94" t="s">
        <v>338</v>
      </c>
      <c r="B5" s="94"/>
      <c r="C5" s="94"/>
      <c r="D5" s="94"/>
      <c r="E5" s="94"/>
      <c r="F5" s="94"/>
    </row>
    <row r="6" spans="1:6" s="39" customFormat="1" ht="14.25" customHeight="1">
      <c r="A6" s="122" t="s">
        <v>318</v>
      </c>
      <c r="B6" s="53" t="s">
        <v>478</v>
      </c>
      <c r="C6" s="78" t="s">
        <v>479</v>
      </c>
      <c r="D6" s="78"/>
      <c r="E6" s="123"/>
      <c r="F6" s="78" t="s">
        <v>480</v>
      </c>
    </row>
    <row r="7" spans="1:6" s="39" customFormat="1" ht="28.5">
      <c r="A7" s="124"/>
      <c r="B7" s="49"/>
      <c r="C7" s="125" t="s">
        <v>341</v>
      </c>
      <c r="D7" s="126" t="s">
        <v>481</v>
      </c>
      <c r="E7" s="127" t="s">
        <v>482</v>
      </c>
      <c r="F7" s="117"/>
    </row>
    <row r="8" spans="1:6" s="39" customFormat="1" ht="19.5" customHeight="1">
      <c r="A8" s="128">
        <v>4.9</v>
      </c>
      <c r="B8" s="129">
        <v>0</v>
      </c>
      <c r="C8" s="130">
        <v>4</v>
      </c>
      <c r="D8" s="131"/>
      <c r="E8" s="128">
        <v>4</v>
      </c>
      <c r="F8" s="129">
        <v>0.9</v>
      </c>
    </row>
    <row r="9" s="39" customFormat="1" ht="22.5" customHeight="1"/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56" bottom="0.9993055555555556" header="0.49930555555555556" footer="0.499305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SheetLayoutView="100" workbookViewId="0" topLeftCell="A4">
      <selection activeCell="F40" sqref="F40"/>
    </sheetView>
  </sheetViews>
  <sheetFormatPr defaultColWidth="6.875" defaultRowHeight="12.75" customHeight="1"/>
  <cols>
    <col min="1" max="1" width="19.50390625" style="39" customWidth="1"/>
    <col min="2" max="2" width="52.50390625" style="39" customWidth="1"/>
    <col min="3" max="5" width="18.25390625" style="39" customWidth="1"/>
    <col min="6" max="16384" width="6.875" style="39" customWidth="1"/>
  </cols>
  <sheetData>
    <row r="1" spans="1:5" s="39" customFormat="1" ht="19.5" customHeight="1">
      <c r="A1" s="40" t="s">
        <v>483</v>
      </c>
      <c r="E1" s="85"/>
    </row>
    <row r="2" spans="1:5" s="39" customFormat="1" ht="33">
      <c r="A2" s="113" t="s">
        <v>484</v>
      </c>
      <c r="B2" s="114"/>
      <c r="C2" s="114"/>
      <c r="D2" s="114"/>
      <c r="E2" s="114"/>
    </row>
    <row r="3" spans="1:5" s="39" customFormat="1" ht="19.5" customHeight="1">
      <c r="A3" s="114"/>
      <c r="B3" s="114"/>
      <c r="C3" s="114"/>
      <c r="D3" s="114"/>
      <c r="E3" s="114"/>
    </row>
    <row r="4" spans="1:5" s="39" customFormat="1" ht="19.5" customHeight="1">
      <c r="A4" s="68"/>
      <c r="B4" s="68"/>
      <c r="C4" s="68"/>
      <c r="D4" s="68"/>
      <c r="E4" s="115" t="s">
        <v>313</v>
      </c>
    </row>
    <row r="5" spans="1:5" s="39" customFormat="1" ht="19.5" customHeight="1">
      <c r="A5" s="94" t="s">
        <v>339</v>
      </c>
      <c r="B5" s="116" t="s">
        <v>340</v>
      </c>
      <c r="C5" s="94" t="s">
        <v>485</v>
      </c>
      <c r="D5" s="94"/>
      <c r="E5" s="94"/>
    </row>
    <row r="6" spans="1:5" s="39" customFormat="1" ht="19.5" customHeight="1">
      <c r="A6" s="117"/>
      <c r="B6" s="117"/>
      <c r="C6" s="118" t="s">
        <v>318</v>
      </c>
      <c r="D6" s="118" t="s">
        <v>342</v>
      </c>
      <c r="E6" s="118" t="s">
        <v>343</v>
      </c>
    </row>
    <row r="7" spans="1:5" s="39" customFormat="1" ht="19.5" customHeight="1">
      <c r="A7" s="119"/>
      <c r="B7" s="120"/>
      <c r="C7" s="83"/>
      <c r="D7" s="84"/>
      <c r="E7" s="82"/>
    </row>
    <row r="8" s="39" customFormat="1" ht="20.25" customHeight="1">
      <c r="A8" s="121" t="s">
        <v>486</v>
      </c>
    </row>
    <row r="9" s="39" customFormat="1" ht="20.25" customHeight="1"/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tabSelected="1" zoomScaleSheetLayoutView="100" workbookViewId="0" topLeftCell="A1">
      <selection activeCell="A7" sqref="A7"/>
    </sheetView>
  </sheetViews>
  <sheetFormatPr defaultColWidth="6.875" defaultRowHeight="19.5" customHeight="1"/>
  <cols>
    <col min="1" max="4" width="34.50390625" style="39" customWidth="1"/>
    <col min="5" max="159" width="6.75390625" style="39" customWidth="1"/>
    <col min="160" max="16384" width="6.875" style="39" customWidth="1"/>
  </cols>
  <sheetData>
    <row r="1" spans="1:251" s="39" customFormat="1" ht="19.5" customHeight="1">
      <c r="A1" s="40" t="s">
        <v>487</v>
      </c>
      <c r="B1" s="87"/>
      <c r="C1" s="88"/>
      <c r="D1" s="85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spans="1:251" s="39" customFormat="1" ht="33">
      <c r="A2" s="89" t="s">
        <v>488</v>
      </c>
      <c r="B2" s="90"/>
      <c r="C2" s="91"/>
      <c r="D2" s="90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pans="1:251" s="39" customFormat="1" ht="19.5" customHeight="1">
      <c r="A3" s="90"/>
      <c r="B3" s="90"/>
      <c r="C3" s="91"/>
      <c r="D3" s="9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spans="1:251" s="39" customFormat="1" ht="19.5" customHeight="1">
      <c r="A4" s="46"/>
      <c r="B4" s="92"/>
      <c r="C4" s="93"/>
      <c r="D4" s="47" t="s">
        <v>313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spans="1:251" s="39" customFormat="1" ht="23.25" customHeight="1">
      <c r="A5" s="94" t="s">
        <v>314</v>
      </c>
      <c r="B5" s="94"/>
      <c r="C5" s="94" t="s">
        <v>315</v>
      </c>
      <c r="D5" s="94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spans="1:251" s="39" customFormat="1" ht="24" customHeight="1">
      <c r="A6" s="78" t="s">
        <v>316</v>
      </c>
      <c r="B6" s="95" t="s">
        <v>317</v>
      </c>
      <c r="C6" s="78" t="s">
        <v>316</v>
      </c>
      <c r="D6" s="78" t="s">
        <v>317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spans="1:251" s="39" customFormat="1" ht="19.5" customHeight="1">
      <c r="A7" s="96" t="s">
        <v>489</v>
      </c>
      <c r="B7" s="97">
        <v>361.0041</v>
      </c>
      <c r="C7" s="98" t="s">
        <v>325</v>
      </c>
      <c r="D7" s="99">
        <f>307.4454+5.6101</f>
        <v>313.0555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spans="1:251" s="39" customFormat="1" ht="19.5" customHeight="1">
      <c r="A8" s="100" t="s">
        <v>490</v>
      </c>
      <c r="B8" s="58"/>
      <c r="C8" s="98" t="s">
        <v>327</v>
      </c>
      <c r="D8" s="79">
        <v>32.4608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spans="1:251" s="39" customFormat="1" ht="19.5" customHeight="1">
      <c r="A9" s="101" t="s">
        <v>491</v>
      </c>
      <c r="B9" s="97"/>
      <c r="C9" s="98" t="s">
        <v>329</v>
      </c>
      <c r="D9" s="102">
        <v>8.7879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spans="1:251" s="39" customFormat="1" ht="19.5" customHeight="1">
      <c r="A10" s="100" t="s">
        <v>492</v>
      </c>
      <c r="B10" s="103"/>
      <c r="C10" s="57" t="s">
        <v>331</v>
      </c>
      <c r="D10" s="102">
        <v>12.31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spans="1:251" s="39" customFormat="1" ht="19.5" customHeight="1">
      <c r="A11" s="100" t="s">
        <v>493</v>
      </c>
      <c r="B11" s="103"/>
      <c r="C11" s="104"/>
      <c r="D11" s="102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spans="1:251" s="39" customFormat="1" ht="19.5" customHeight="1">
      <c r="A12" s="100" t="s">
        <v>494</v>
      </c>
      <c r="B12" s="58"/>
      <c r="C12" s="104"/>
      <c r="D12" s="105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spans="1:251" s="39" customFormat="1" ht="19.5" customHeight="1">
      <c r="A13" s="106"/>
      <c r="B13" s="58"/>
      <c r="C13" s="107"/>
      <c r="D13" s="10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spans="1:251" s="39" customFormat="1" ht="19.5" customHeight="1">
      <c r="A14" s="109" t="s">
        <v>495</v>
      </c>
      <c r="B14" s="103">
        <f>SUM(B7:B12)</f>
        <v>361.0041</v>
      </c>
      <c r="C14" s="107" t="s">
        <v>496</v>
      </c>
      <c r="D14" s="110">
        <f>D7+D8+D9+D10+D11</f>
        <v>366.6142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spans="1:251" s="39" customFormat="1" ht="19.5" customHeight="1">
      <c r="A15" s="100" t="s">
        <v>497</v>
      </c>
      <c r="B15" s="103"/>
      <c r="C15" s="104" t="s">
        <v>498</v>
      </c>
      <c r="D15" s="110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spans="1:251" s="39" customFormat="1" ht="19.5" customHeight="1">
      <c r="A16" s="100" t="s">
        <v>499</v>
      </c>
      <c r="B16" s="58">
        <v>5.6101</v>
      </c>
      <c r="C16" s="104"/>
      <c r="D16" s="110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spans="1:4" s="39" customFormat="1" ht="19.5" customHeight="1">
      <c r="A17" s="109" t="s">
        <v>500</v>
      </c>
      <c r="B17" s="111">
        <f>B14+B16</f>
        <v>366.6142</v>
      </c>
      <c r="C17" s="107" t="s">
        <v>501</v>
      </c>
      <c r="D17" s="110">
        <f>D14+D15</f>
        <v>366.6142</v>
      </c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  <headerFooter scaleWithDoc="0"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SheetLayoutView="100" workbookViewId="0" topLeftCell="A4">
      <selection activeCell="A2" sqref="A2"/>
    </sheetView>
  </sheetViews>
  <sheetFormatPr defaultColWidth="6.875" defaultRowHeight="12.75" customHeight="1"/>
  <cols>
    <col min="1" max="1" width="9.25390625" style="38" customWidth="1"/>
    <col min="2" max="2" width="44.625" style="38" customWidth="1"/>
    <col min="3" max="5" width="12.625" style="61" customWidth="1"/>
    <col min="6" max="12" width="12.625" style="39" customWidth="1"/>
    <col min="13" max="16384" width="6.875" style="39" customWidth="1"/>
  </cols>
  <sheetData>
    <row r="1" spans="1:12" ht="19.5" customHeight="1">
      <c r="A1" s="40" t="s">
        <v>502</v>
      </c>
      <c r="L1" s="85"/>
    </row>
    <row r="2" spans="1:12" ht="27" customHeight="1">
      <c r="A2" s="41" t="s">
        <v>503</v>
      </c>
      <c r="B2" s="44"/>
      <c r="C2" s="62"/>
      <c r="D2" s="62"/>
      <c r="E2" s="62"/>
      <c r="F2" s="43"/>
      <c r="G2" s="43"/>
      <c r="H2" s="43"/>
      <c r="I2" s="43"/>
      <c r="J2" s="43"/>
      <c r="K2" s="43"/>
      <c r="L2" s="43"/>
    </row>
    <row r="3" spans="1:12" ht="19.5" customHeight="1">
      <c r="A3" s="63"/>
      <c r="B3" s="63"/>
      <c r="C3" s="64"/>
      <c r="D3" s="64"/>
      <c r="E3" s="64"/>
      <c r="F3" s="65"/>
      <c r="G3" s="65"/>
      <c r="H3" s="65"/>
      <c r="I3" s="65"/>
      <c r="J3" s="65"/>
      <c r="K3" s="65"/>
      <c r="L3" s="65"/>
    </row>
    <row r="4" spans="1:12" ht="19.5" customHeight="1">
      <c r="A4" s="66"/>
      <c r="B4" s="66"/>
      <c r="C4" s="67"/>
      <c r="D4" s="67"/>
      <c r="E4" s="67"/>
      <c r="F4" s="68"/>
      <c r="G4" s="68"/>
      <c r="H4" s="68"/>
      <c r="I4" s="68"/>
      <c r="J4" s="68"/>
      <c r="K4" s="68"/>
      <c r="L4" s="86" t="s">
        <v>313</v>
      </c>
    </row>
    <row r="5" spans="1:12" ht="24" customHeight="1">
      <c r="A5" s="69" t="s">
        <v>504</v>
      </c>
      <c r="B5" s="69"/>
      <c r="C5" s="70" t="s">
        <v>318</v>
      </c>
      <c r="D5" s="34" t="s">
        <v>499</v>
      </c>
      <c r="E5" s="34" t="s">
        <v>489</v>
      </c>
      <c r="F5" s="34" t="s">
        <v>490</v>
      </c>
      <c r="G5" s="34" t="s">
        <v>491</v>
      </c>
      <c r="H5" s="71" t="s">
        <v>492</v>
      </c>
      <c r="I5" s="70"/>
      <c r="J5" s="34" t="s">
        <v>493</v>
      </c>
      <c r="K5" s="34" t="s">
        <v>494</v>
      </c>
      <c r="L5" s="53" t="s">
        <v>497</v>
      </c>
    </row>
    <row r="6" spans="1:12" ht="27" customHeight="1">
      <c r="A6" s="48" t="s">
        <v>339</v>
      </c>
      <c r="B6" s="48" t="s">
        <v>340</v>
      </c>
      <c r="C6" s="72"/>
      <c r="D6" s="49"/>
      <c r="E6" s="49"/>
      <c r="F6" s="49"/>
      <c r="G6" s="49"/>
      <c r="H6" s="34" t="s">
        <v>505</v>
      </c>
      <c r="I6" s="34" t="s">
        <v>506</v>
      </c>
      <c r="J6" s="49"/>
      <c r="K6" s="49"/>
      <c r="L6" s="49"/>
    </row>
    <row r="7" spans="1:12" ht="27" customHeight="1">
      <c r="A7" s="69"/>
      <c r="B7" s="69" t="s">
        <v>318</v>
      </c>
      <c r="C7" s="73">
        <f>D7+E7</f>
        <v>366.6134</v>
      </c>
      <c r="D7" s="73">
        <v>5.6101</v>
      </c>
      <c r="E7" s="74">
        <f>E8+E11+E16+E20</f>
        <v>361.0033</v>
      </c>
      <c r="F7" s="49"/>
      <c r="G7" s="75"/>
      <c r="H7" s="71"/>
      <c r="I7" s="71"/>
      <c r="J7" s="49"/>
      <c r="K7" s="75"/>
      <c r="L7" s="49"/>
    </row>
    <row r="8" spans="1:12" ht="27" customHeight="1">
      <c r="A8" s="54">
        <v>201</v>
      </c>
      <c r="B8" s="54" t="s">
        <v>325</v>
      </c>
      <c r="C8" s="73">
        <f aca="true" t="shared" si="0" ref="C8:C10">E8+D8</f>
        <v>313.0555</v>
      </c>
      <c r="D8" s="73">
        <v>5.6101</v>
      </c>
      <c r="E8" s="74">
        <v>307.4454</v>
      </c>
      <c r="F8" s="49"/>
      <c r="G8" s="75"/>
      <c r="H8" s="71"/>
      <c r="I8" s="71"/>
      <c r="J8" s="49"/>
      <c r="K8" s="75"/>
      <c r="L8" s="49"/>
    </row>
    <row r="9" spans="1:12" ht="27" customHeight="1">
      <c r="A9" s="54">
        <v>20103</v>
      </c>
      <c r="B9" s="54" t="s">
        <v>344</v>
      </c>
      <c r="C9" s="73">
        <f t="shared" si="0"/>
        <v>313.0555</v>
      </c>
      <c r="D9" s="73">
        <v>5.6101</v>
      </c>
      <c r="E9" s="74">
        <v>307.4454</v>
      </c>
      <c r="F9" s="49"/>
      <c r="G9" s="75"/>
      <c r="H9" s="71"/>
      <c r="I9" s="71"/>
      <c r="J9" s="49"/>
      <c r="K9" s="75"/>
      <c r="L9" s="49"/>
    </row>
    <row r="10" spans="1:12" ht="27" customHeight="1">
      <c r="A10" s="54">
        <v>2010308</v>
      </c>
      <c r="B10" s="54" t="s">
        <v>345</v>
      </c>
      <c r="C10" s="73">
        <f t="shared" si="0"/>
        <v>313.0555</v>
      </c>
      <c r="D10" s="73">
        <v>5.6101</v>
      </c>
      <c r="E10" s="76">
        <v>307.4454</v>
      </c>
      <c r="F10" s="49"/>
      <c r="G10" s="75"/>
      <c r="H10" s="71"/>
      <c r="I10" s="71"/>
      <c r="J10" s="49"/>
      <c r="K10" s="75"/>
      <c r="L10" s="49"/>
    </row>
    <row r="11" spans="1:12" ht="27" customHeight="1">
      <c r="A11" s="54" t="s">
        <v>346</v>
      </c>
      <c r="B11" s="54" t="s">
        <v>327</v>
      </c>
      <c r="C11" s="73">
        <f aca="true" t="shared" si="1" ref="C11:C22">E11</f>
        <v>32.46</v>
      </c>
      <c r="D11" s="72"/>
      <c r="E11" s="77">
        <f>E12</f>
        <v>32.46</v>
      </c>
      <c r="F11" s="49"/>
      <c r="G11" s="75"/>
      <c r="H11" s="71"/>
      <c r="I11" s="71"/>
      <c r="J11" s="49"/>
      <c r="K11" s="75"/>
      <c r="L11" s="49"/>
    </row>
    <row r="12" spans="1:12" ht="27" customHeight="1">
      <c r="A12" s="54" t="s">
        <v>347</v>
      </c>
      <c r="B12" s="54" t="s">
        <v>348</v>
      </c>
      <c r="C12" s="72">
        <v>32.46</v>
      </c>
      <c r="D12" s="72"/>
      <c r="E12" s="78">
        <v>32.46</v>
      </c>
      <c r="F12" s="49"/>
      <c r="G12" s="75"/>
      <c r="H12" s="71"/>
      <c r="I12" s="71"/>
      <c r="J12" s="49"/>
      <c r="K12" s="75"/>
      <c r="L12" s="49"/>
    </row>
    <row r="13" spans="1:12" ht="27" customHeight="1">
      <c r="A13" s="56" t="s">
        <v>349</v>
      </c>
      <c r="B13" s="54" t="s">
        <v>350</v>
      </c>
      <c r="C13" s="72">
        <f t="shared" si="1"/>
        <v>10.26</v>
      </c>
      <c r="D13" s="72"/>
      <c r="E13" s="78">
        <v>10.26</v>
      </c>
      <c r="F13" s="49"/>
      <c r="G13" s="75"/>
      <c r="H13" s="71"/>
      <c r="I13" s="71"/>
      <c r="J13" s="49"/>
      <c r="K13" s="75"/>
      <c r="L13" s="49"/>
    </row>
    <row r="14" spans="1:12" ht="27" customHeight="1">
      <c r="A14" s="54" t="s">
        <v>351</v>
      </c>
      <c r="B14" s="54" t="s">
        <v>352</v>
      </c>
      <c r="C14" s="73">
        <f t="shared" si="1"/>
        <v>14.8006</v>
      </c>
      <c r="D14" s="72"/>
      <c r="E14" s="79">
        <v>14.8006</v>
      </c>
      <c r="F14" s="49"/>
      <c r="G14" s="75"/>
      <c r="H14" s="71"/>
      <c r="I14" s="71"/>
      <c r="J14" s="49"/>
      <c r="K14" s="75"/>
      <c r="L14" s="49"/>
    </row>
    <row r="15" spans="1:12" ht="27" customHeight="1">
      <c r="A15" s="54" t="s">
        <v>353</v>
      </c>
      <c r="B15" s="54" t="s">
        <v>354</v>
      </c>
      <c r="C15" s="73">
        <f t="shared" si="1"/>
        <v>7.4002</v>
      </c>
      <c r="D15" s="72"/>
      <c r="E15" s="79">
        <v>7.4002</v>
      </c>
      <c r="F15" s="49"/>
      <c r="G15" s="75"/>
      <c r="H15" s="71"/>
      <c r="I15" s="71"/>
      <c r="J15" s="49"/>
      <c r="K15" s="75"/>
      <c r="L15" s="49"/>
    </row>
    <row r="16" spans="1:12" ht="27" customHeight="1">
      <c r="A16" s="54" t="s">
        <v>355</v>
      </c>
      <c r="B16" s="57" t="s">
        <v>329</v>
      </c>
      <c r="C16" s="73">
        <f t="shared" si="1"/>
        <v>8.7879</v>
      </c>
      <c r="D16" s="72"/>
      <c r="E16" s="79">
        <f>E17</f>
        <v>8.7879</v>
      </c>
      <c r="F16" s="49"/>
      <c r="G16" s="75"/>
      <c r="H16" s="71"/>
      <c r="I16" s="71"/>
      <c r="J16" s="49"/>
      <c r="K16" s="75"/>
      <c r="L16" s="49"/>
    </row>
    <row r="17" spans="1:12" ht="27" customHeight="1">
      <c r="A17" s="54" t="s">
        <v>356</v>
      </c>
      <c r="B17" s="54" t="s">
        <v>357</v>
      </c>
      <c r="C17" s="73">
        <f t="shared" si="1"/>
        <v>8.7879</v>
      </c>
      <c r="D17" s="72"/>
      <c r="E17" s="79">
        <f>E18+E19</f>
        <v>8.7879</v>
      </c>
      <c r="F17" s="49"/>
      <c r="G17" s="75"/>
      <c r="H17" s="71"/>
      <c r="I17" s="71"/>
      <c r="J17" s="49"/>
      <c r="K17" s="75"/>
      <c r="L17" s="49"/>
    </row>
    <row r="18" spans="1:12" ht="27" customHeight="1">
      <c r="A18" s="54">
        <v>2101101</v>
      </c>
      <c r="B18" s="54" t="s">
        <v>359</v>
      </c>
      <c r="C18" s="73">
        <f t="shared" si="1"/>
        <v>6.0715</v>
      </c>
      <c r="D18" s="72"/>
      <c r="E18" s="79">
        <v>6.0715</v>
      </c>
      <c r="F18" s="49"/>
      <c r="G18" s="75"/>
      <c r="H18" s="71"/>
      <c r="I18" s="71"/>
      <c r="J18" s="49"/>
      <c r="K18" s="75"/>
      <c r="L18" s="49"/>
    </row>
    <row r="19" spans="1:12" ht="27" customHeight="1">
      <c r="A19" s="54">
        <v>2101102</v>
      </c>
      <c r="B19" s="54" t="s">
        <v>360</v>
      </c>
      <c r="C19" s="73">
        <f t="shared" si="1"/>
        <v>2.7164</v>
      </c>
      <c r="D19" s="72"/>
      <c r="E19" s="79">
        <v>2.7164</v>
      </c>
      <c r="F19" s="49"/>
      <c r="G19" s="75"/>
      <c r="H19" s="71"/>
      <c r="I19" s="71"/>
      <c r="J19" s="49"/>
      <c r="K19" s="75"/>
      <c r="L19" s="49"/>
    </row>
    <row r="20" spans="1:12" ht="27" customHeight="1">
      <c r="A20" s="54" t="s">
        <v>361</v>
      </c>
      <c r="B20" s="54" t="s">
        <v>331</v>
      </c>
      <c r="C20" s="72">
        <f t="shared" si="1"/>
        <v>12.31</v>
      </c>
      <c r="D20" s="72"/>
      <c r="E20" s="79">
        <v>12.31</v>
      </c>
      <c r="F20" s="49"/>
      <c r="G20" s="75"/>
      <c r="H20" s="71"/>
      <c r="I20" s="71"/>
      <c r="J20" s="49"/>
      <c r="K20" s="75"/>
      <c r="L20" s="49"/>
    </row>
    <row r="21" spans="1:12" ht="27" customHeight="1">
      <c r="A21" s="54" t="s">
        <v>362</v>
      </c>
      <c r="B21" s="54" t="s">
        <v>363</v>
      </c>
      <c r="C21" s="72">
        <f t="shared" si="1"/>
        <v>12.31</v>
      </c>
      <c r="D21" s="72"/>
      <c r="E21" s="78">
        <v>12.31</v>
      </c>
      <c r="F21" s="49"/>
      <c r="G21" s="75"/>
      <c r="H21" s="71"/>
      <c r="I21" s="71"/>
      <c r="J21" s="49"/>
      <c r="K21" s="75"/>
      <c r="L21" s="49"/>
    </row>
    <row r="22" spans="1:12" ht="19.5" customHeight="1">
      <c r="A22" s="54" t="s">
        <v>364</v>
      </c>
      <c r="B22" s="54" t="s">
        <v>365</v>
      </c>
      <c r="C22" s="34">
        <f t="shared" si="1"/>
        <v>12.31</v>
      </c>
      <c r="D22" s="80"/>
      <c r="E22" s="81">
        <v>12.31</v>
      </c>
      <c r="F22" s="82"/>
      <c r="G22" s="83"/>
      <c r="H22" s="84"/>
      <c r="I22" s="84"/>
      <c r="J22" s="82"/>
      <c r="K22" s="83"/>
      <c r="L22" s="82"/>
    </row>
    <row r="23" ht="21" customHeight="1"/>
    <row r="24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SheetLayoutView="100" workbookViewId="0" topLeftCell="A1">
      <selection activeCell="C11" sqref="C11"/>
    </sheetView>
  </sheetViews>
  <sheetFormatPr defaultColWidth="6.875" defaultRowHeight="12.75" customHeight="1"/>
  <cols>
    <col min="1" max="1" width="17.125" style="38" customWidth="1"/>
    <col min="2" max="2" width="34.875" style="38" customWidth="1"/>
    <col min="3" max="8" width="18.00390625" style="39" customWidth="1"/>
    <col min="9" max="16384" width="6.875" style="39" customWidth="1"/>
  </cols>
  <sheetData>
    <row r="1" ht="19.5" customHeight="1">
      <c r="A1" s="40" t="s">
        <v>507</v>
      </c>
    </row>
    <row r="2" spans="1:8" ht="33">
      <c r="A2" s="41" t="s">
        <v>508</v>
      </c>
      <c r="C2" s="42"/>
      <c r="D2" s="42"/>
      <c r="E2" s="42"/>
      <c r="F2" s="42"/>
      <c r="G2" s="42"/>
      <c r="H2" s="43"/>
    </row>
    <row r="3" spans="1:8" ht="19.5" customHeight="1">
      <c r="A3" s="44"/>
      <c r="C3" s="42"/>
      <c r="D3" s="42"/>
      <c r="E3" s="42"/>
      <c r="F3" s="42"/>
      <c r="G3" s="42"/>
      <c r="H3" s="43"/>
    </row>
    <row r="4" spans="1:8" ht="19.5" customHeight="1">
      <c r="A4" s="45"/>
      <c r="B4" s="45"/>
      <c r="C4" s="46"/>
      <c r="D4" s="46"/>
      <c r="E4" s="46"/>
      <c r="F4" s="46"/>
      <c r="G4" s="46"/>
      <c r="H4" s="47" t="s">
        <v>313</v>
      </c>
    </row>
    <row r="5" spans="1:8" ht="29.25" customHeight="1">
      <c r="A5" s="48" t="s">
        <v>339</v>
      </c>
      <c r="B5" s="48" t="s">
        <v>340</v>
      </c>
      <c r="C5" s="34" t="s">
        <v>318</v>
      </c>
      <c r="D5" s="49" t="s">
        <v>342</v>
      </c>
      <c r="E5" s="34" t="s">
        <v>343</v>
      </c>
      <c r="F5" s="34" t="s">
        <v>509</v>
      </c>
      <c r="G5" s="34" t="s">
        <v>510</v>
      </c>
      <c r="H5" s="34" t="s">
        <v>511</v>
      </c>
    </row>
    <row r="6" spans="1:8" ht="29.25" customHeight="1">
      <c r="A6" s="48"/>
      <c r="B6" s="48"/>
      <c r="C6" s="50">
        <f aca="true" t="shared" si="0" ref="C6:C10">D6+E6</f>
        <v>366.6142</v>
      </c>
      <c r="D6" s="51">
        <f>D9+D10+D15+D19</f>
        <v>264.6142</v>
      </c>
      <c r="E6" s="52">
        <v>102</v>
      </c>
      <c r="F6" s="53"/>
      <c r="G6" s="53"/>
      <c r="H6" s="53"/>
    </row>
    <row r="7" spans="1:8" ht="29.25" customHeight="1">
      <c r="A7" s="54">
        <v>201</v>
      </c>
      <c r="B7" s="54" t="s">
        <v>325</v>
      </c>
      <c r="C7" s="50">
        <f t="shared" si="0"/>
        <v>313.0555</v>
      </c>
      <c r="D7" s="51">
        <v>211.0555</v>
      </c>
      <c r="E7" s="52">
        <v>102</v>
      </c>
      <c r="F7" s="53"/>
      <c r="G7" s="53"/>
      <c r="H7" s="53"/>
    </row>
    <row r="8" spans="1:8" ht="29.25" customHeight="1">
      <c r="A8" s="54">
        <v>20103</v>
      </c>
      <c r="B8" s="54" t="s">
        <v>344</v>
      </c>
      <c r="C8" s="50">
        <f t="shared" si="0"/>
        <v>313.0555</v>
      </c>
      <c r="D8" s="51">
        <v>211.0555</v>
      </c>
      <c r="E8" s="52">
        <v>102</v>
      </c>
      <c r="F8" s="53"/>
      <c r="G8" s="53"/>
      <c r="H8" s="53"/>
    </row>
    <row r="9" spans="1:8" ht="29.25" customHeight="1">
      <c r="A9" s="54">
        <v>2010308</v>
      </c>
      <c r="B9" s="54" t="s">
        <v>345</v>
      </c>
      <c r="C9" s="50">
        <f t="shared" si="0"/>
        <v>313.0555</v>
      </c>
      <c r="D9" s="51">
        <v>211.0555</v>
      </c>
      <c r="E9" s="52">
        <v>102</v>
      </c>
      <c r="F9" s="53"/>
      <c r="G9" s="53"/>
      <c r="H9" s="53"/>
    </row>
    <row r="10" spans="1:8" ht="29.25" customHeight="1">
      <c r="A10" s="54" t="s">
        <v>346</v>
      </c>
      <c r="B10" s="54" t="s">
        <v>327</v>
      </c>
      <c r="C10" s="50">
        <f t="shared" si="0"/>
        <v>32.4608</v>
      </c>
      <c r="D10" s="51">
        <v>32.4608</v>
      </c>
      <c r="E10" s="52"/>
      <c r="F10" s="53"/>
      <c r="G10" s="53"/>
      <c r="H10" s="53"/>
    </row>
    <row r="11" spans="1:8" ht="29.25" customHeight="1">
      <c r="A11" s="54" t="s">
        <v>347</v>
      </c>
      <c r="B11" s="54" t="s">
        <v>348</v>
      </c>
      <c r="C11" s="55">
        <v>32.46</v>
      </c>
      <c r="D11" s="49">
        <v>32.46</v>
      </c>
      <c r="E11" s="52"/>
      <c r="F11" s="53"/>
      <c r="G11" s="53"/>
      <c r="H11" s="53"/>
    </row>
    <row r="12" spans="1:8" ht="29.25" customHeight="1">
      <c r="A12" s="56" t="s">
        <v>349</v>
      </c>
      <c r="B12" s="54" t="s">
        <v>350</v>
      </c>
      <c r="C12" s="55">
        <f aca="true" t="shared" si="1" ref="C12:C21">D12+E12</f>
        <v>10.26</v>
      </c>
      <c r="D12" s="49">
        <v>10.26</v>
      </c>
      <c r="E12" s="52"/>
      <c r="F12" s="53"/>
      <c r="G12" s="53"/>
      <c r="H12" s="53"/>
    </row>
    <row r="13" spans="1:8" ht="29.25" customHeight="1">
      <c r="A13" s="54" t="s">
        <v>351</v>
      </c>
      <c r="B13" s="54" t="s">
        <v>352</v>
      </c>
      <c r="C13" s="50">
        <f t="shared" si="1"/>
        <v>14.8006</v>
      </c>
      <c r="D13" s="51">
        <v>14.8006</v>
      </c>
      <c r="E13" s="52"/>
      <c r="F13" s="53"/>
      <c r="G13" s="53"/>
      <c r="H13" s="53"/>
    </row>
    <row r="14" spans="1:8" ht="29.25" customHeight="1">
      <c r="A14" s="54" t="s">
        <v>353</v>
      </c>
      <c r="B14" s="54" t="s">
        <v>354</v>
      </c>
      <c r="C14" s="50">
        <f t="shared" si="1"/>
        <v>7.4002</v>
      </c>
      <c r="D14" s="51">
        <v>7.4002</v>
      </c>
      <c r="E14" s="52"/>
      <c r="F14" s="53"/>
      <c r="G14" s="53"/>
      <c r="H14" s="53"/>
    </row>
    <row r="15" spans="1:8" ht="29.25" customHeight="1">
      <c r="A15" s="54" t="s">
        <v>355</v>
      </c>
      <c r="B15" s="57" t="s">
        <v>329</v>
      </c>
      <c r="C15" s="50">
        <f t="shared" si="1"/>
        <v>8.7879</v>
      </c>
      <c r="D15" s="51">
        <v>8.7879</v>
      </c>
      <c r="E15" s="52"/>
      <c r="F15" s="53"/>
      <c r="G15" s="53"/>
      <c r="H15" s="53"/>
    </row>
    <row r="16" spans="1:8" ht="29.25" customHeight="1">
      <c r="A16" s="54" t="s">
        <v>356</v>
      </c>
      <c r="B16" s="54" t="s">
        <v>357</v>
      </c>
      <c r="C16" s="50">
        <f t="shared" si="1"/>
        <v>8.7879</v>
      </c>
      <c r="D16" s="51">
        <v>8.7879</v>
      </c>
      <c r="E16" s="52"/>
      <c r="F16" s="53"/>
      <c r="G16" s="53"/>
      <c r="H16" s="53"/>
    </row>
    <row r="17" spans="1:8" ht="29.25" customHeight="1">
      <c r="A17" s="54" t="s">
        <v>358</v>
      </c>
      <c r="B17" s="54" t="s">
        <v>359</v>
      </c>
      <c r="C17" s="50">
        <f t="shared" si="1"/>
        <v>6.0715</v>
      </c>
      <c r="D17" s="51">
        <v>6.0715</v>
      </c>
      <c r="E17" s="52"/>
      <c r="F17" s="53"/>
      <c r="G17" s="53"/>
      <c r="H17" s="53"/>
    </row>
    <row r="18" spans="1:8" ht="29.25" customHeight="1">
      <c r="A18" s="54">
        <v>2101102</v>
      </c>
      <c r="B18" s="54" t="s">
        <v>360</v>
      </c>
      <c r="C18" s="50">
        <f t="shared" si="1"/>
        <v>2.7164</v>
      </c>
      <c r="D18" s="51">
        <v>2.7164</v>
      </c>
      <c r="E18" s="52"/>
      <c r="F18" s="53"/>
      <c r="G18" s="53"/>
      <c r="H18" s="53"/>
    </row>
    <row r="19" spans="1:8" ht="29.25" customHeight="1">
      <c r="A19" s="54" t="s">
        <v>361</v>
      </c>
      <c r="B19" s="54" t="s">
        <v>331</v>
      </c>
      <c r="C19" s="55">
        <f t="shared" si="1"/>
        <v>12.31</v>
      </c>
      <c r="D19" s="49">
        <v>12.31</v>
      </c>
      <c r="E19" s="52"/>
      <c r="F19" s="53"/>
      <c r="G19" s="53"/>
      <c r="H19" s="53"/>
    </row>
    <row r="20" spans="1:8" ht="29.25" customHeight="1">
      <c r="A20" s="54" t="s">
        <v>362</v>
      </c>
      <c r="B20" s="54" t="s">
        <v>363</v>
      </c>
      <c r="C20" s="55">
        <f t="shared" si="1"/>
        <v>12.31</v>
      </c>
      <c r="D20" s="49">
        <v>12.31</v>
      </c>
      <c r="E20" s="52"/>
      <c r="F20" s="53"/>
      <c r="G20" s="53"/>
      <c r="H20" s="53"/>
    </row>
    <row r="21" spans="1:8" ht="27" customHeight="1">
      <c r="A21" s="54" t="s">
        <v>364</v>
      </c>
      <c r="B21" s="54" t="s">
        <v>365</v>
      </c>
      <c r="C21" s="55">
        <f t="shared" si="1"/>
        <v>12.31</v>
      </c>
      <c r="D21" s="58">
        <v>12.31</v>
      </c>
      <c r="E21" s="59"/>
      <c r="F21" s="60"/>
      <c r="G21" s="60"/>
      <c r="H21" s="60"/>
    </row>
    <row r="22" ht="18.75" customHeight="1"/>
    <row r="23" ht="18.75" customHeight="1"/>
  </sheetData>
  <sheetProtection/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信访办公室</cp:lastModifiedBy>
  <dcterms:created xsi:type="dcterms:W3CDTF">2020-08-11T03:03:55Z</dcterms:created>
  <dcterms:modified xsi:type="dcterms:W3CDTF">2021-06-23T08:06:09Z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  <property fmtid="{D5CDD505-2E9C-101B-9397-08002B2CF9AE}" pid="5" name="I">
    <vt:lpwstr>C372EF0CDBBA42B4B59639F32D4757DB</vt:lpwstr>
  </property>
</Properties>
</file>