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activeTab="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definedNames>
    <definedName name="_xlnm._FilterDatabase" localSheetId="2" hidden="1">表二!$A$7:$F$50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<sst xmlns="http://schemas.openxmlformats.org/spreadsheetml/2006/main" count="512" uniqueCount="260">
  <si>
    <t>2026年部门预算公开表</t>
  </si>
  <si>
    <t>巫溪县峰灵镇人民政府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</si>
  <si>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</si>
  <si>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</si>
  <si>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</si>
  <si>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</si>
  <si>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</si>
  <si>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</si>
  <si>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</si>
  <si>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</si>
  <si>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</si>
  <si>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</si>
  <si>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</si>
  <si>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</si>
  <si>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</si>
  <si>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</si>
  <si>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</si>
  <si>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</si>
  <si>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</si>
  <si>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</si>
  <si>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</si>
  <si>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国有资本经营预算资金</t>
  </si>
  <si>
    <t>社会保障和就业支出</t>
  </si>
  <si>
    <t>卫生健康支出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</si>
  <si>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</si>
  <si>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</si>
  <si>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</si>
  <si>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</si>
  <si>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</si>
  <si>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</si>
  <si>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</si>
  <si>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</si>
  <si>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</si>
  <si>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</si>
  <si>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</si>
  <si>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</si>
  <si>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</si>
  <si>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</si>
  <si>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</si>
  <si>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</si>
  <si>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</si>
  <si>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</si>
  <si>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</si>
  <si>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</si>
  <si>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</si>
  <si>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2010108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</si>
  <si>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</si>
  <si>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</si>
  <si>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</si>
  <si>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</si>
  <si>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</si>
  <si>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20129</t>
    </r>
  </si>
  <si>
    <r>
      <rPr>
        <sz val="10"/>
        <color rgb="FF000000"/>
        <rFont val="方正仿宋_GBK"/>
        <charset val="134"/>
      </rPr>
      <t> 群众团体事务</t>
    </r>
  </si>
  <si>
    <r>
      <rPr>
        <sz val="10"/>
        <color rgb="FF000000"/>
        <rFont val="方正仿宋_GBK"/>
        <charset val="134"/>
      </rPr>
      <t>  2012999</t>
    </r>
  </si>
  <si>
    <r>
      <rPr>
        <sz val="10"/>
        <color rgb="FF000000"/>
        <rFont val="方正仿宋_GBK"/>
        <charset val="134"/>
      </rPr>
      <t>  其他群众团体事务支出</t>
    </r>
  </si>
  <si>
    <r>
      <rPr>
        <sz val="10"/>
        <color rgb="FF000000"/>
        <rFont val="方正仿宋_GBK"/>
        <charset val="134"/>
      </rPr>
      <t> 20139</t>
    </r>
  </si>
  <si>
    <r>
      <rPr>
        <sz val="10"/>
        <color rgb="FF000000"/>
        <rFont val="方正仿宋_GBK"/>
        <charset val="134"/>
      </rPr>
      <t> 社会工作事务</t>
    </r>
  </si>
  <si>
    <r>
      <rPr>
        <sz val="10"/>
        <color rgb="FF000000"/>
        <rFont val="方正仿宋_GBK"/>
        <charset val="134"/>
      </rPr>
      <t>  2013904</t>
    </r>
  </si>
  <si>
    <r>
      <rPr>
        <sz val="10"/>
        <color rgb="FF000000"/>
        <rFont val="方正仿宋_GBK"/>
        <charset val="134"/>
      </rPr>
      <t>  专项业务</t>
    </r>
  </si>
  <si>
    <t>公共安全支出</t>
  </si>
  <si>
    <t>社区矫正</t>
  </si>
  <si>
    <t>文化旅游体育与传媒支出</t>
  </si>
  <si>
    <t>其他文化和旅游支出</t>
  </si>
  <si>
    <t>208</t>
  </si>
  <si>
    <t>临时救助支出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</si>
  <si>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</si>
  <si>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</si>
  <si>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</si>
  <si>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</si>
  <si>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</si>
  <si>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</si>
  <si>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</si>
  <si>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</si>
  <si>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20825</t>
    </r>
  </si>
  <si>
    <r>
      <rPr>
        <sz val="10"/>
        <color rgb="FF000000"/>
        <rFont val="方正仿宋_GBK"/>
        <charset val="134"/>
      </rPr>
      <t> 其他生活救助</t>
    </r>
  </si>
  <si>
    <r>
      <rPr>
        <sz val="10"/>
        <color rgb="FF000000"/>
        <rFont val="方正仿宋_GBK"/>
        <charset val="134"/>
      </rPr>
      <t>  2082502</t>
    </r>
  </si>
  <si>
    <r>
      <rPr>
        <sz val="10"/>
        <color rgb="FF000000"/>
        <rFont val="方正仿宋_GBK"/>
        <charset val="134"/>
      </rPr>
      <t>  其他农村生活救助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</si>
  <si>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</si>
  <si>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</si>
  <si>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</si>
  <si>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</si>
  <si>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</si>
  <si>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节能环保支出</t>
  </si>
  <si>
    <t>土壤</t>
  </si>
  <si>
    <t>生态保护</t>
  </si>
  <si>
    <t>213</t>
  </si>
  <si>
    <t>病虫害控制</t>
  </si>
  <si>
    <t>防灾救灾</t>
  </si>
  <si>
    <t>农村供水</t>
  </si>
  <si>
    <t>农村基础设施建设</t>
  </si>
  <si>
    <t>生产发展</t>
  </si>
  <si>
    <t>社会发展</t>
  </si>
  <si>
    <t>其他巩固脱贫攻坚成果衔接乡村振兴支出</t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</si>
  <si>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</si>
  <si>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</si>
  <si>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t>对村级公益事业建设的补助</t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</si>
  <si>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</si>
  <si>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</si>
  <si>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</si>
  <si>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</si>
  <si>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</si>
  <si>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</si>
  <si>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</si>
  <si>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</si>
  <si>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</si>
  <si>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</si>
  <si>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</si>
  <si>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</si>
  <si>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</si>
  <si>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</si>
  <si>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</si>
  <si>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</si>
  <si>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</si>
  <si>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</si>
  <si>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</si>
  <si>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</si>
  <si>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</si>
  <si>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</si>
  <si>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</si>
  <si>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</si>
  <si>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</si>
  <si>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</si>
  <si>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</si>
  <si>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</si>
  <si>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</si>
  <si>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</si>
  <si>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</si>
  <si>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</si>
  <si>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</si>
  <si>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</si>
  <si>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</si>
  <si>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</si>
  <si>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</si>
  <si>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</si>
  <si>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</si>
  <si>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</si>
  <si>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</si>
  <si>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</si>
  <si>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</si>
  <si>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30213</t>
    </r>
  </si>
  <si>
    <r>
      <rPr>
        <sz val="10"/>
        <color rgb="FF000000"/>
        <rFont val="方正仿宋_GBK"/>
        <charset val="134"/>
      </rPr>
      <t>维修（护）费</t>
    </r>
  </si>
  <si>
    <r>
      <rPr>
        <sz val="10"/>
        <color rgb="FF000000"/>
        <rFont val="方正仿宋_GBK"/>
        <charset val="134"/>
      </rPr>
      <t>30215</t>
    </r>
  </si>
  <si>
    <r>
      <rPr>
        <sz val="10"/>
        <color rgb="FF000000"/>
        <rFont val="方正仿宋_GBK"/>
        <charset val="134"/>
      </rPr>
      <t>会议费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</si>
  <si>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</si>
  <si>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</si>
  <si>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</si>
  <si>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</si>
  <si>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30227</t>
    </r>
  </si>
  <si>
    <r>
      <rPr>
        <sz val="10"/>
        <color rgb="FF000000"/>
        <rFont val="方正仿宋_GBK"/>
        <charset val="134"/>
      </rPr>
      <t>委托业务费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</si>
  <si>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</si>
  <si>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</si>
  <si>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</si>
  <si>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</si>
  <si>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</si>
  <si>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</si>
  <si>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</si>
  <si>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</si>
  <si>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</si>
  <si>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</si>
  <si>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</si>
  <si>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</si>
  <si>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</si>
  <si>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巫溪县峰灵镇人民政府2026年一般公共预算“三公”经费支出表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</si>
  <si>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</si>
  <si>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</si>
  <si>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</si>
  <si>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</si>
  <si>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</si>
  <si>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</si>
  <si>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</si>
  <si>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</si>
  <si>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</si>
  <si>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</si>
  <si>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</si>
  <si>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</si>
  <si>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</si>
  <si>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</si>
  <si>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</si>
  <si>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</si>
  <si>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</si>
  <si>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</si>
  <si>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</si>
  <si>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</si>
  <si>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</si>
  <si>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</si>
  <si>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</si>
  <si>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</si>
  <si>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</si>
  <si>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</si>
  <si>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</si>
  <si>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</si>
  <si>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</si>
  <si>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</si>
  <si>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</si>
  <si>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</si>
  <si>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</si>
  <si>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</si>
  <si>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</si>
  <si>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部门支出总表</t>
  </si>
  <si>
    <t>基本支出</t>
  </si>
  <si>
    <t>项目支出</t>
  </si>
  <si>
    <t>表九</t>
  </si>
  <si>
    <t>政府采购预算明细表</t>
  </si>
  <si>
    <t>项目编号</t>
  </si>
  <si>
    <t>备注：本单位2026年无采购预算，故此表无数据。</t>
  </si>
  <si>
    <t>表十</t>
  </si>
  <si>
    <t>部门（单位）整体绩效目标表</t>
  </si>
  <si>
    <t>部门(单位)名称</t>
  </si>
  <si>
    <t>505001-巫溪县峰灵镇人民政府</t>
  </si>
  <si>
    <t>部门支出预算数</t>
  </si>
  <si>
    <t>当年整体绩效目标</t>
  </si>
  <si>
    <t>第一保证本级人民政府和11个村、1个社区能正常运转，服务群众，为民办实事；第二充分利用资源优势带动当地经济发展，继续发展冬桃产业等促进农民增收，同时也要带动贫困村发展特色产业；第三持续推进农村基础设施建设同时也要坚持生态保护不放松；第四严格落实好各项惠农补贴政策，按程序将惠农补贴资金发放到位并进行公示；第五做好民政工作，救灾救济款发放及时、到位。认真落实低保政策，做好“动态管理、应保尽保”，同时也要做好社保惠民工作，加快社会保障和社会救助体系建设，扩大社会保险覆盖面；第五做好人大工作，并及时进行政务公开同时也要保持信访稳定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</si>
  <si>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</si>
  <si>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</si>
  <si>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</si>
  <si>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</si>
  <si>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</si>
  <si>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</si>
  <si>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</si>
  <si>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惠民惠农政策落实率</t>
  </si>
  <si>
    <t>20</t>
  </si>
  <si>
    <t>≥</t>
  </si>
  <si>
    <t>95</t>
  </si>
  <si>
    <t>%</t>
  </si>
  <si>
    <t>是</t>
  </si>
  <si>
    <t>信访工作完成率</t>
  </si>
  <si>
    <t>90</t>
  </si>
  <si>
    <t>否</t>
  </si>
  <si>
    <t>群众对政务工作满意度</t>
  </si>
  <si>
    <t>80</t>
  </si>
  <si>
    <t>发布新闻动态数</t>
  </si>
  <si>
    <t>100</t>
  </si>
  <si>
    <t>条</t>
  </si>
  <si>
    <t>预决算情况按时公示率</t>
  </si>
  <si>
    <t>＝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</si>
  <si>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</si>
  <si>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</si>
  <si>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</si>
  <si>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</si>
  <si>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</si>
  <si>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</si>
  <si>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</si>
  <si>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</si>
  <si>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</si>
  <si>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</si>
  <si>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</si>
  <si>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</si>
  <si>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2026年一般性项目绩效目标表（一级项目）</t>
  </si>
  <si>
    <t>2024年全县耕地保护工作补助资金（巫溪规资文[2025]15号）</t>
  </si>
  <si>
    <t>巫溪县规划和自然资源局</t>
  </si>
  <si>
    <t>耕地恢复补足工作是耕地保护工作考核的重要组成部分，是市政府对我县经济社会发展业绩考核指标之一，是粮食安全责任制考核的重要组成指标。今年，我县多措并举牢牢守住耕地保有量和永久基本农田保护面积。</t>
  </si>
  <si>
    <t>耕地保护奖补激励资金</t>
  </si>
  <si>
    <t>428422</t>
  </si>
  <si>
    <t>元</t>
  </si>
  <si>
    <t>验收合格率</t>
  </si>
  <si>
    <t>当期任务完成率</t>
  </si>
  <si>
    <t>项目区耕地保护能得到持续影响</t>
  </si>
  <si>
    <t>定性</t>
  </si>
  <si>
    <t>项目区群众满意度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</si>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</sst>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theme="1"/>
      <name val="方正仿宋_GBK"/>
      <charset val="134"/>
    </font>
    <font>
      <sz val="10"/>
      <color indexed="8"/>
      <name val="方正仿宋_GBK"/>
      <charset val="1"/>
    </font>
    <font>
      <b/>
      <sz val="17"/>
      <color rgb="FF000000"/>
      <name val="方正黑体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0"/>
      <name val="方正楷体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5.5"/>
      <color rgb="FF000000"/>
      <name val="方正仿宋_GBK"/>
      <charset val="1"/>
    </font>
    <font>
      <sz val="12"/>
      <color rgb="FF000000"/>
      <name val="方正楷体_GBK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SimSun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2" borderId="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9" applyNumberFormat="0" applyAlignment="0" applyProtection="0">
      <alignment vertical="center"/>
    </xf>
    <xf numFmtId="0" fontId="48" fillId="4" borderId="10" applyNumberFormat="0" applyAlignment="0" applyProtection="0">
      <alignment vertical="center"/>
    </xf>
    <xf numFmtId="0" fontId="49" fillId="4" borderId="9" applyNumberFormat="0" applyAlignment="0" applyProtection="0">
      <alignment vertical="center"/>
    </xf>
    <xf numFmtId="0" fontId="50" fillId="5" borderId="11" applyNumberFormat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43" fontId="1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3" fontId="10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43" fontId="10" fillId="0" borderId="3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21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3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vertical="center" wrapText="1"/>
    </xf>
    <xf numFmtId="43" fontId="29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Font="1" applyFill="1">
      <alignment vertical="center"/>
    </xf>
    <xf numFmtId="43" fontId="0" fillId="0" borderId="0" xfId="0" applyNumberFormat="1" applyFont="1">
      <alignment vertical="center"/>
    </xf>
    <xf numFmtId="43" fontId="1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43" fontId="30" fillId="0" borderId="0" xfId="0" applyNumberFormat="1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43" fontId="2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31" fillId="0" borderId="0" xfId="0" applyFont="1">
      <alignment vertical="center"/>
    </xf>
    <xf numFmtId="0" fontId="32" fillId="0" borderId="0" xfId="0" applyFont="1" applyBorder="1" applyAlignment="1">
      <alignment vertical="center" wrapText="1"/>
    </xf>
    <xf numFmtId="43" fontId="32" fillId="0" borderId="0" xfId="0" applyNumberFormat="1" applyFont="1" applyBorder="1" applyAlignment="1">
      <alignment vertical="center" wrapText="1"/>
    </xf>
    <xf numFmtId="4" fontId="33" fillId="0" borderId="1" xfId="0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10" defaultRowHeight="14"/>
  <cols>
    <col min="1" max="1" width="85.5" customWidth="1"/>
  </cols>
  <sheetData>
    <row r="1" ht="66.4" customHeight="1" spans="1:1">
      <c r="A1" s="1"/>
    </row>
    <row r="2" ht="90.55" customHeight="1" spans="1:1">
      <c r="A2" s="94" t="s">
        <v>0</v>
      </c>
    </row>
    <row r="3" ht="16.35" customHeight="1" spans="1:1">
      <c r="A3" s="95"/>
    </row>
    <row r="4" ht="52.6" customHeight="1" spans="1:1">
      <c r="A4" s="96" t="s">
        <v>1</v>
      </c>
    </row>
    <row r="5" ht="16.35" customHeight="1" spans="1:1">
      <c r="A5" s="95"/>
    </row>
    <row r="6" ht="16.35" customHeight="1" spans="1:1">
      <c r="A6" s="95"/>
    </row>
    <row r="7" ht="29.3" customHeight="1" spans="1:1">
      <c r="A7" s="97" t="s">
        <v>2</v>
      </c>
    </row>
    <row r="8" ht="16.35" customHeight="1" spans="1:1">
      <c r="A8" s="98"/>
    </row>
    <row r="9" ht="31.9" customHeight="1" spans="1:1">
      <c r="A9" s="97" t="s">
        <v>3</v>
      </c>
    </row>
    <row r="10" ht="16.35" customHeight="1" spans="1:1">
      <c r="A10" s="97"/>
    </row>
    <row r="11" ht="54.3" customHeight="1" spans="1:1">
      <c r="A11" s="97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:M9"/>
    </sheetView>
  </sheetViews>
  <sheetFormatPr defaultColWidth="10" defaultRowHeight="14"/>
  <cols>
    <col min="1" max="1" width="0.409090909090909" customWidth="1"/>
    <col min="2" max="2" width="9.22727272727273" customWidth="1"/>
    <col min="3" max="3" width="12.0818181818182" customWidth="1"/>
    <col min="4" max="4" width="11.4" customWidth="1"/>
    <col min="5" max="5" width="10.9909090909091" customWidth="1"/>
    <col min="6" max="6" width="12.2090909090909" customWidth="1"/>
    <col min="7" max="7" width="12.6181818181818" customWidth="1"/>
    <col min="8" max="8" width="11.4" customWidth="1"/>
    <col min="9" max="9" width="10.9909090909091" customWidth="1"/>
    <col min="10" max="10" width="11.1272727272727" customWidth="1"/>
    <col min="11" max="11" width="12.3454545454545" customWidth="1"/>
    <col min="12" max="13" width="11.8090909090909" customWidth="1"/>
  </cols>
  <sheetData>
    <row r="1" ht="17.25" customHeight="1" spans="1:13">
      <c r="A1" s="1"/>
      <c r="B1" s="2" t="s">
        <v>201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32" t="s">
        <v>202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1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" t="s">
        <v>7</v>
      </c>
    </row>
    <row r="6" ht="65.55" customHeight="1" spans="1:13">
      <c r="B6" s="34" t="s">
        <v>203</v>
      </c>
      <c r="C6" s="34" t="s">
        <v>10</v>
      </c>
      <c r="D6" s="34" t="s">
        <v>39</v>
      </c>
      <c r="E6" s="34" t="s">
        <v>188</v>
      </c>
      <c r="F6" s="34" t="s">
        <v>189</v>
      </c>
      <c r="G6" s="34" t="s">
        <v>190</v>
      </c>
      <c r="H6" s="34" t="s">
        <v>191</v>
      </c>
      <c r="I6" s="34" t="s">
        <v>192</v>
      </c>
      <c r="J6" s="34" t="s">
        <v>193</v>
      </c>
      <c r="K6" s="34" t="s">
        <v>194</v>
      </c>
      <c r="L6" s="34" t="s">
        <v>195</v>
      </c>
      <c r="M6" s="34" t="s">
        <v>196</v>
      </c>
    </row>
    <row r="7" ht="23.25" customHeight="1" spans="1:13">
      <c r="B7" s="35" t="s">
        <v>12</v>
      </c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ht="21.55" customHeight="1" spans="1:13">
      <c r="B8" s="21"/>
      <c r="C8" s="21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>
      <c r="B9" s="38" t="s">
        <v>204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</sheetData>
  <mergeCells count="3">
    <mergeCell ref="B7:C7"/>
    <mergeCell ref="B9:M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6" sqref="F6:H6"/>
    </sheetView>
  </sheetViews>
  <sheetFormatPr defaultColWidth="10" defaultRowHeight="14" outlineLevelCol="7"/>
  <cols>
    <col min="1" max="1" width="0.272727272727273" customWidth="1"/>
    <col min="2" max="2" width="19.6727272727273" customWidth="1"/>
    <col min="3" max="3" width="53.4727272727273" customWidth="1"/>
    <col min="4" max="4" width="16.6909090909091" customWidth="1"/>
    <col min="5" max="5" width="16.2818181818182" customWidth="1"/>
    <col min="6" max="6" width="15.2" customWidth="1"/>
    <col min="7" max="7" width="13.9727272727273" customWidth="1"/>
    <col min="8" max="8" width="14.6545454545455" customWidth="1"/>
    <col min="9" max="9" width="9.77272727272727" customWidth="1"/>
  </cols>
  <sheetData>
    <row r="1" ht="16.35" customHeight="1" spans="1:8">
      <c r="A1" s="1"/>
      <c r="B1" s="2" t="s">
        <v>205</v>
      </c>
      <c r="C1" s="1"/>
      <c r="D1" s="1"/>
      <c r="E1" s="1"/>
      <c r="F1" s="1"/>
      <c r="H1" s="1"/>
    </row>
    <row r="2" ht="16.35" customHeight="1" spans="1:8">
      <c r="B2" s="24" t="s">
        <v>206</v>
      </c>
      <c r="C2" s="24"/>
      <c r="D2" s="24"/>
      <c r="E2" s="24"/>
      <c r="F2" s="24"/>
      <c r="G2" s="24"/>
      <c r="H2" s="24"/>
    </row>
    <row r="3" ht="16.35" customHeight="1" spans="1:8">
      <c r="B3" s="24"/>
      <c r="C3" s="24"/>
      <c r="D3" s="24"/>
      <c r="E3" s="24"/>
      <c r="F3" s="24"/>
      <c r="G3" s="24"/>
      <c r="H3" s="24"/>
    </row>
    <row r="4" ht="16.35" customHeight="1"/>
    <row r="5" ht="19.8" customHeight="1" spans="1:8">
      <c r="H5" s="25" t="s">
        <v>7</v>
      </c>
    </row>
    <row r="6" ht="37.95" customHeight="1" spans="1:8">
      <c r="B6" s="26" t="s">
        <v>207</v>
      </c>
      <c r="C6" s="27" t="s">
        <v>208</v>
      </c>
      <c r="D6" s="27"/>
      <c r="E6" s="9" t="s">
        <v>209</v>
      </c>
      <c r="F6" s="28">
        <f>1543.77+297.03</f>
        <v>1840.8</v>
      </c>
      <c r="G6" s="28"/>
      <c r="H6" s="28"/>
    </row>
    <row r="7" ht="183.7" customHeight="1" spans="1:8">
      <c r="B7" s="26" t="s">
        <v>210</v>
      </c>
      <c r="C7" s="11" t="s">
        <v>211</v>
      </c>
      <c r="D7" s="11"/>
      <c r="E7" s="11"/>
      <c r="F7" s="11"/>
      <c r="G7" s="11"/>
      <c r="H7" s="11"/>
    </row>
    <row r="8" ht="23.25" customHeight="1" spans="1:8">
      <c r="B8" s="13" t="s">
        <v>212</v>
      </c>
      <c r="C8" s="13" t="s">
        <v>213</v>
      </c>
      <c r="D8" s="13" t="s">
        <v>214</v>
      </c>
      <c r="E8" s="13" t="s">
        <v>215</v>
      </c>
      <c r="F8" s="13" t="s">
        <v>216</v>
      </c>
      <c r="G8" s="13" t="s">
        <v>217</v>
      </c>
      <c r="H8" s="13" t="s">
        <v>218</v>
      </c>
    </row>
    <row r="9" ht="18.95" customHeight="1" spans="1:8">
      <c r="B9" s="29"/>
      <c r="C9" s="30" t="s">
        <v>219</v>
      </c>
      <c r="D9" s="31" t="s">
        <v>220</v>
      </c>
      <c r="E9" s="31" t="s">
        <v>221</v>
      </c>
      <c r="F9" s="31" t="s">
        <v>222</v>
      </c>
      <c r="G9" s="31" t="s">
        <v>223</v>
      </c>
      <c r="H9" s="31" t="s">
        <v>224</v>
      </c>
    </row>
    <row r="10" spans="1:8">
      <c r="B10" s="29"/>
      <c r="C10" s="30" t="s">
        <v>225</v>
      </c>
      <c r="D10" s="31" t="s">
        <v>220</v>
      </c>
      <c r="E10" s="31" t="s">
        <v>221</v>
      </c>
      <c r="F10" s="31" t="s">
        <v>226</v>
      </c>
      <c r="G10" s="31" t="s">
        <v>223</v>
      </c>
      <c r="H10" s="31" t="s">
        <v>227</v>
      </c>
    </row>
    <row r="11" spans="1:8">
      <c r="B11" s="29"/>
      <c r="C11" s="30" t="s">
        <v>228</v>
      </c>
      <c r="D11" s="31" t="s">
        <v>220</v>
      </c>
      <c r="E11" s="31" t="s">
        <v>221</v>
      </c>
      <c r="F11" s="31" t="s">
        <v>229</v>
      </c>
      <c r="G11" s="31" t="s">
        <v>223</v>
      </c>
      <c r="H11" s="31" t="s">
        <v>227</v>
      </c>
    </row>
    <row r="12" spans="1:8">
      <c r="B12" s="29"/>
      <c r="C12" s="30" t="s">
        <v>230</v>
      </c>
      <c r="D12" s="31" t="s">
        <v>220</v>
      </c>
      <c r="E12" s="31" t="s">
        <v>221</v>
      </c>
      <c r="F12" s="31" t="s">
        <v>231</v>
      </c>
      <c r="G12" s="31" t="s">
        <v>232</v>
      </c>
      <c r="H12" s="31" t="s">
        <v>227</v>
      </c>
    </row>
    <row r="13" spans="1:8">
      <c r="B13" s="29"/>
      <c r="C13" s="30" t="s">
        <v>233</v>
      </c>
      <c r="D13" s="31" t="s">
        <v>220</v>
      </c>
      <c r="E13" s="31" t="s">
        <v>234</v>
      </c>
      <c r="F13" s="31" t="s">
        <v>231</v>
      </c>
      <c r="G13" s="31" t="s">
        <v>223</v>
      </c>
      <c r="H13" s="31" t="s">
        <v>227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1" sqref="C11"/>
    </sheetView>
  </sheetViews>
  <sheetFormatPr defaultColWidth="10" defaultRowHeight="14" outlineLevelCol="7"/>
  <cols>
    <col min="1" max="1" width="0.809090909090909" customWidth="1"/>
    <col min="2" max="2" width="17.9090909090909" customWidth="1"/>
    <col min="3" max="3" width="18.7272727272727" customWidth="1"/>
    <col min="4" max="4" width="17.1" customWidth="1"/>
    <col min="5" max="5" width="14.5181818181818" customWidth="1"/>
    <col min="6" max="6" width="15.0636363636364" customWidth="1"/>
    <col min="7" max="7" width="18.8636363636364" customWidth="1"/>
    <col min="8" max="8" width="19.9454545454545" customWidth="1"/>
  </cols>
  <sheetData>
    <row r="1" ht="16.35" customHeight="1" spans="1:8">
      <c r="A1" s="1"/>
      <c r="B1" s="2" t="s">
        <v>235</v>
      </c>
      <c r="C1" s="1"/>
      <c r="D1" s="1"/>
      <c r="F1" s="1"/>
      <c r="G1" s="1"/>
      <c r="H1" s="1"/>
    </row>
    <row r="2" ht="64.65" customHeight="1" spans="1:8">
      <c r="A2" s="1"/>
      <c r="B2" s="18" t="s">
        <v>236</v>
      </c>
      <c r="C2" s="18"/>
      <c r="D2" s="18"/>
      <c r="E2" s="18"/>
      <c r="F2" s="18"/>
      <c r="G2" s="18"/>
      <c r="H2" s="18"/>
    </row>
    <row r="3" ht="29.3" customHeight="1" spans="1:8">
      <c r="B3" s="19" t="s">
        <v>237</v>
      </c>
      <c r="C3" s="20"/>
      <c r="D3" s="20"/>
      <c r="E3" s="20"/>
      <c r="F3" s="20"/>
      <c r="G3" s="20"/>
      <c r="H3" s="6" t="s">
        <v>7</v>
      </c>
    </row>
    <row r="4" ht="31.05" customHeight="1" spans="1:8">
      <c r="B4" s="7" t="s">
        <v>238</v>
      </c>
      <c r="C4" s="21"/>
      <c r="D4" s="21"/>
      <c r="E4" s="21"/>
      <c r="F4" s="9" t="s">
        <v>239</v>
      </c>
      <c r="G4" s="8"/>
      <c r="H4" s="8"/>
    </row>
    <row r="5" ht="31.05" customHeight="1" spans="1:8">
      <c r="B5" s="7" t="s">
        <v>240</v>
      </c>
      <c r="C5" s="10" t="s">
        <v>241</v>
      </c>
      <c r="D5" s="10"/>
      <c r="E5" s="10"/>
      <c r="F5" s="10"/>
      <c r="G5" s="10"/>
      <c r="H5" s="10"/>
    </row>
    <row r="6" ht="41.4" customHeight="1" spans="1:8">
      <c r="B6" s="7" t="s">
        <v>242</v>
      </c>
      <c r="C6" s="11"/>
      <c r="D6" s="11"/>
      <c r="E6" s="11"/>
      <c r="F6" s="11"/>
      <c r="G6" s="11"/>
      <c r="H6" s="11"/>
    </row>
    <row r="7" ht="43.1" customHeight="1" spans="1:8">
      <c r="B7" s="7" t="s">
        <v>243</v>
      </c>
      <c r="C7" s="11"/>
      <c r="D7" s="11"/>
      <c r="E7" s="11"/>
      <c r="F7" s="11"/>
      <c r="G7" s="11"/>
      <c r="H7" s="11"/>
    </row>
    <row r="8" ht="39.65" customHeight="1" spans="1:8">
      <c r="B8" s="7" t="s">
        <v>244</v>
      </c>
      <c r="C8" s="11"/>
      <c r="D8" s="11"/>
      <c r="E8" s="11"/>
      <c r="F8" s="11"/>
      <c r="G8" s="11"/>
      <c r="H8" s="11"/>
    </row>
    <row r="9" ht="19.8" customHeight="1" spans="1:8">
      <c r="B9" s="7" t="s">
        <v>212</v>
      </c>
      <c r="C9" s="9" t="s">
        <v>213</v>
      </c>
      <c r="D9" s="9" t="s">
        <v>214</v>
      </c>
      <c r="E9" s="9" t="s">
        <v>215</v>
      </c>
      <c r="F9" s="9" t="s">
        <v>216</v>
      </c>
      <c r="G9" s="9" t="s">
        <v>217</v>
      </c>
      <c r="H9" s="9" t="s">
        <v>218</v>
      </c>
    </row>
    <row r="10" ht="18.95" customHeight="1" spans="1:8">
      <c r="B10" s="7"/>
      <c r="C10" s="22"/>
      <c r="D10" s="21"/>
      <c r="E10" s="21"/>
      <c r="F10" s="23"/>
      <c r="G10" s="21"/>
      <c r="H10" s="21"/>
    </row>
    <row r="11" spans="1:8">
      <c r="B11" t="s">
        <v>245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7" sqref="I7"/>
    </sheetView>
  </sheetViews>
  <sheetFormatPr defaultColWidth="10" defaultRowHeight="14" outlineLevelCol="7"/>
  <cols>
    <col min="1" max="1" width="0.536363636363636" customWidth="1"/>
    <col min="2" max="2" width="15.7454545454545" customWidth="1"/>
    <col min="3" max="3" width="26.2727272727273" customWidth="1"/>
    <col min="4" max="4" width="16.5545454545455" customWidth="1"/>
    <col min="5" max="6" width="15.4727272727273" customWidth="1"/>
    <col min="7" max="7" width="19.2727272727273" customWidth="1"/>
    <col min="8" max="8" width="19.9454545454545" customWidth="1"/>
    <col min="9" max="9" width="9.77272727272727" customWidth="1"/>
  </cols>
  <sheetData>
    <row r="1" ht="16.35" customHeight="1" spans="1:8">
      <c r="A1" s="1"/>
      <c r="B1" s="2" t="s">
        <v>246</v>
      </c>
      <c r="C1" s="1"/>
      <c r="D1" s="1"/>
      <c r="F1" s="1"/>
      <c r="G1" s="1"/>
      <c r="H1" s="1"/>
    </row>
    <row r="2" ht="64.65" customHeight="1" spans="1:8">
      <c r="A2" s="1"/>
      <c r="B2" s="3" t="s">
        <v>247</v>
      </c>
      <c r="C2" s="3"/>
      <c r="D2" s="3"/>
      <c r="E2" s="3"/>
      <c r="F2" s="3"/>
      <c r="G2" s="3"/>
      <c r="H2" s="3"/>
    </row>
    <row r="3" ht="25.85" customHeight="1" spans="1:8">
      <c r="B3" s="4" t="s">
        <v>237</v>
      </c>
      <c r="C3" s="5"/>
      <c r="D3" s="5"/>
      <c r="E3" s="5"/>
      <c r="F3" s="5"/>
      <c r="G3" s="5"/>
      <c r="H3" s="6" t="s">
        <v>7</v>
      </c>
    </row>
    <row r="4" ht="28.45" customHeight="1" spans="1:8">
      <c r="B4" s="7" t="s">
        <v>238</v>
      </c>
      <c r="C4" s="8" t="s">
        <v>248</v>
      </c>
      <c r="D4" s="8"/>
      <c r="E4" s="8"/>
      <c r="F4" s="9" t="s">
        <v>239</v>
      </c>
      <c r="G4" s="8" t="s">
        <v>249</v>
      </c>
      <c r="H4" s="8"/>
    </row>
    <row r="5" ht="25.85" customHeight="1" spans="1:8">
      <c r="B5" s="7" t="s">
        <v>240</v>
      </c>
      <c r="C5" s="10">
        <v>42.84</v>
      </c>
      <c r="D5" s="10"/>
      <c r="E5" s="10"/>
      <c r="F5" s="10"/>
      <c r="G5" s="10"/>
      <c r="H5" s="10"/>
    </row>
    <row r="6" ht="41.4" customHeight="1" spans="1:8">
      <c r="B6" s="7" t="s">
        <v>242</v>
      </c>
      <c r="C6" s="11" t="s">
        <v>250</v>
      </c>
      <c r="D6" s="11"/>
      <c r="E6" s="11"/>
      <c r="F6" s="11"/>
      <c r="G6" s="11"/>
      <c r="H6" s="11"/>
    </row>
    <row r="7" ht="43.1" customHeight="1" spans="1:8">
      <c r="B7" s="7" t="s">
        <v>243</v>
      </c>
      <c r="C7" s="11"/>
      <c r="D7" s="11"/>
      <c r="E7" s="11"/>
      <c r="F7" s="11"/>
      <c r="G7" s="11"/>
      <c r="H7" s="11"/>
    </row>
    <row r="8" ht="39.65" customHeight="1" spans="1:8">
      <c r="B8" s="7" t="s">
        <v>244</v>
      </c>
      <c r="C8" s="11" t="s">
        <v>250</v>
      </c>
      <c r="D8" s="11"/>
      <c r="E8" s="11"/>
      <c r="F8" s="11"/>
      <c r="G8" s="11"/>
      <c r="H8" s="11"/>
    </row>
    <row r="9" ht="19.8" customHeight="1" spans="1:8">
      <c r="B9" s="12" t="s">
        <v>212</v>
      </c>
      <c r="C9" s="13" t="s">
        <v>213</v>
      </c>
      <c r="D9" s="13" t="s">
        <v>214</v>
      </c>
      <c r="E9" s="13" t="s">
        <v>215</v>
      </c>
      <c r="F9" s="13" t="s">
        <v>216</v>
      </c>
      <c r="G9" s="13" t="s">
        <v>217</v>
      </c>
      <c r="H9" s="13" t="s">
        <v>218</v>
      </c>
    </row>
    <row r="10" ht="18.95" customHeight="1" spans="1:8">
      <c r="B10" s="14"/>
      <c r="C10" s="15" t="s">
        <v>251</v>
      </c>
      <c r="D10" s="15" t="s">
        <v>220</v>
      </c>
      <c r="E10" s="15" t="s">
        <v>234</v>
      </c>
      <c r="F10" s="15" t="s">
        <v>252</v>
      </c>
      <c r="G10" s="15" t="s">
        <v>253</v>
      </c>
      <c r="H10" s="16" t="s">
        <v>224</v>
      </c>
    </row>
    <row r="11" spans="1:8">
      <c r="B11" s="14"/>
      <c r="C11" s="15" t="s">
        <v>254</v>
      </c>
      <c r="D11" s="15" t="s">
        <v>220</v>
      </c>
      <c r="E11" s="15" t="s">
        <v>221</v>
      </c>
      <c r="F11" s="15" t="s">
        <v>231</v>
      </c>
      <c r="G11" s="15" t="s">
        <v>223</v>
      </c>
      <c r="H11" s="17" t="s">
        <v>227</v>
      </c>
    </row>
    <row r="12" spans="1:8">
      <c r="B12" s="14"/>
      <c r="C12" s="15" t="s">
        <v>255</v>
      </c>
      <c r="D12" s="15" t="s">
        <v>220</v>
      </c>
      <c r="E12" s="15" t="s">
        <v>234</v>
      </c>
      <c r="F12" s="15" t="s">
        <v>231</v>
      </c>
      <c r="G12" s="15" t="s">
        <v>223</v>
      </c>
      <c r="H12" s="17" t="s">
        <v>227</v>
      </c>
    </row>
    <row r="13" spans="1:8">
      <c r="B13" s="14"/>
      <c r="C13" s="15" t="s">
        <v>256</v>
      </c>
      <c r="D13" s="15" t="s">
        <v>220</v>
      </c>
      <c r="E13" s="15" t="s">
        <v>257</v>
      </c>
      <c r="F13" s="15" t="s">
        <v>224</v>
      </c>
      <c r="G13" s="15"/>
      <c r="H13" s="17" t="s">
        <v>227</v>
      </c>
    </row>
    <row r="14" spans="1:8">
      <c r="B14" s="14"/>
      <c r="C14" s="15" t="s">
        <v>258</v>
      </c>
      <c r="D14" s="15" t="s">
        <v>259</v>
      </c>
      <c r="E14" s="15" t="s">
        <v>221</v>
      </c>
      <c r="F14" s="15" t="s">
        <v>222</v>
      </c>
      <c r="G14" s="15" t="s">
        <v>223</v>
      </c>
      <c r="H14" s="17" t="s">
        <v>227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4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4" workbookViewId="0">
      <selection activeCell="I4" sqref="I$1:K$1048576"/>
    </sheetView>
  </sheetViews>
  <sheetFormatPr defaultColWidth="10" defaultRowHeight="14" outlineLevelCol="7"/>
  <cols>
    <col min="1" max="1" width="0.272727272727273" customWidth="1"/>
    <col min="2" max="2" width="23.6090909090909" customWidth="1"/>
    <col min="3" max="3" width="17.2363636363636" customWidth="1"/>
    <col min="4" max="4" width="25.7818181818182" customWidth="1"/>
    <col min="5" max="5" width="17.1" customWidth="1"/>
    <col min="6" max="6" width="16.2818181818182" customWidth="1"/>
    <col min="7" max="7" width="15.6090909090909" customWidth="1"/>
    <col min="8" max="8" width="16.4181818181818" customWidth="1"/>
  </cols>
  <sheetData>
    <row r="1" ht="16.35" customHeight="1" spans="1:8">
      <c r="A1" s="1"/>
      <c r="B1" s="2" t="s">
        <v>5</v>
      </c>
    </row>
    <row r="2" ht="40.5" customHeight="1" spans="1:8">
      <c r="B2" s="24" t="s">
        <v>6</v>
      </c>
      <c r="C2" s="24"/>
      <c r="D2" s="24"/>
      <c r="E2" s="24"/>
      <c r="F2" s="24"/>
      <c r="G2" s="24"/>
      <c r="H2" s="24"/>
    </row>
    <row r="3" ht="23.25" customHeight="1" spans="1:8">
      <c r="H3" s="59" t="s">
        <v>7</v>
      </c>
    </row>
    <row r="4" ht="43.1" customHeight="1" spans="1:8">
      <c r="B4" s="40" t="s">
        <v>8</v>
      </c>
      <c r="C4" s="40"/>
      <c r="D4" s="40" t="s">
        <v>9</v>
      </c>
      <c r="E4" s="40"/>
      <c r="F4" s="40"/>
      <c r="G4" s="40"/>
      <c r="H4" s="40"/>
    </row>
    <row r="5" ht="43.1" customHeight="1" spans="1:8">
      <c r="B5" s="60" t="s">
        <v>10</v>
      </c>
      <c r="C5" s="60" t="s">
        <v>11</v>
      </c>
      <c r="D5" s="60" t="s">
        <v>10</v>
      </c>
      <c r="E5" s="60" t="s">
        <v>12</v>
      </c>
      <c r="F5" s="40" t="s">
        <v>13</v>
      </c>
      <c r="G5" s="40" t="s">
        <v>14</v>
      </c>
      <c r="H5" s="40" t="s">
        <v>15</v>
      </c>
    </row>
    <row r="6" ht="24.15" customHeight="1" spans="1:8">
      <c r="B6" s="61" t="s">
        <v>16</v>
      </c>
      <c r="C6" s="89">
        <f>C7</f>
        <v>931.77</v>
      </c>
      <c r="D6" s="61" t="s">
        <v>17</v>
      </c>
      <c r="E6" s="89">
        <f t="shared" ref="E6:E14" si="0">F6</f>
        <v>1543.65</v>
      </c>
      <c r="F6" s="89">
        <f>SUM(F7:F14)</f>
        <v>1543.65</v>
      </c>
      <c r="G6" s="89"/>
      <c r="H6" s="89"/>
    </row>
    <row r="7" ht="23.25" customHeight="1" spans="1:8">
      <c r="B7" s="64" t="s">
        <v>18</v>
      </c>
      <c r="C7" s="62">
        <v>931.77</v>
      </c>
      <c r="D7" s="64" t="s">
        <v>19</v>
      </c>
      <c r="E7" s="62">
        <f t="shared" si="0"/>
        <v>437.09</v>
      </c>
      <c r="F7" s="62">
        <f>表二!D9</f>
        <v>437.09</v>
      </c>
      <c r="G7" s="62"/>
      <c r="H7" s="62"/>
    </row>
    <row r="8" ht="23.25" customHeight="1" spans="1:8">
      <c r="B8" s="64" t="s">
        <v>20</v>
      </c>
      <c r="C8" s="62"/>
      <c r="D8" s="64" t="str">
        <f>表二!C18</f>
        <v>公共安全支出</v>
      </c>
      <c r="E8" s="62">
        <f t="shared" si="0"/>
        <v>1.59</v>
      </c>
      <c r="F8" s="62">
        <f>表二!D18</f>
        <v>1.59</v>
      </c>
      <c r="G8" s="62"/>
      <c r="H8" s="62"/>
    </row>
    <row r="9" ht="23.25" customHeight="1" spans="1:8">
      <c r="B9" s="64" t="s">
        <v>21</v>
      </c>
      <c r="C9" s="62"/>
      <c r="D9" s="64" t="str">
        <f>表二!C20</f>
        <v>文化旅游体育与传媒支出</v>
      </c>
      <c r="E9" s="62">
        <f t="shared" si="0"/>
        <v>0.13</v>
      </c>
      <c r="F9" s="62">
        <f>表二!D20</f>
        <v>0.13</v>
      </c>
      <c r="G9" s="62"/>
      <c r="H9" s="62"/>
    </row>
    <row r="10" ht="23.25" customHeight="1" spans="1:8">
      <c r="B10" s="64"/>
      <c r="C10" s="62"/>
      <c r="D10" s="64" t="s">
        <v>22</v>
      </c>
      <c r="E10" s="62">
        <f t="shared" si="0"/>
        <v>121.31</v>
      </c>
      <c r="F10" s="62">
        <f>表二!D22</f>
        <v>121.31</v>
      </c>
      <c r="G10" s="62"/>
      <c r="H10" s="62"/>
    </row>
    <row r="11" ht="23.25" customHeight="1" spans="1:8">
      <c r="B11" s="64"/>
      <c r="C11" s="62"/>
      <c r="D11" s="64" t="s">
        <v>23</v>
      </c>
      <c r="E11" s="62">
        <f t="shared" si="0"/>
        <v>30.59</v>
      </c>
      <c r="F11" s="62">
        <f>表二!D30</f>
        <v>30.59</v>
      </c>
      <c r="G11" s="62"/>
      <c r="H11" s="62"/>
    </row>
    <row r="12" ht="23.25" customHeight="1" spans="1:8">
      <c r="B12" s="64"/>
      <c r="C12" s="62"/>
      <c r="D12" s="64" t="str">
        <f>表二!C33</f>
        <v>节能环保支出</v>
      </c>
      <c r="E12" s="62">
        <f t="shared" si="0"/>
        <v>24.93</v>
      </c>
      <c r="F12" s="62">
        <f>表二!D33</f>
        <v>24.93</v>
      </c>
      <c r="G12" s="62"/>
      <c r="H12" s="62"/>
    </row>
    <row r="13" ht="23.25" customHeight="1" spans="1:8">
      <c r="B13" s="64"/>
      <c r="C13" s="62"/>
      <c r="D13" s="64" t="s">
        <v>24</v>
      </c>
      <c r="E13" s="62">
        <f t="shared" si="0"/>
        <v>886.33</v>
      </c>
      <c r="F13" s="62">
        <f>表二!D36</f>
        <v>886.33</v>
      </c>
      <c r="G13" s="62"/>
      <c r="H13" s="62"/>
    </row>
    <row r="14" ht="23.25" customHeight="1" spans="1:8">
      <c r="B14" s="64"/>
      <c r="C14" s="62"/>
      <c r="D14" s="64" t="s">
        <v>25</v>
      </c>
      <c r="E14" s="62">
        <f t="shared" si="0"/>
        <v>41.68</v>
      </c>
      <c r="F14" s="62">
        <f>表二!D47</f>
        <v>41.68</v>
      </c>
      <c r="G14" s="62"/>
      <c r="H14" s="62"/>
    </row>
    <row r="15" ht="22.4" customHeight="1" spans="1:8">
      <c r="B15" s="9" t="s">
        <v>26</v>
      </c>
      <c r="C15" s="90">
        <f>C16</f>
        <v>611.88</v>
      </c>
      <c r="D15" s="9" t="s">
        <v>27</v>
      </c>
      <c r="E15" s="91"/>
      <c r="F15" s="91"/>
      <c r="G15" s="91"/>
      <c r="H15" s="91"/>
    </row>
    <row r="16" ht="21.55" customHeight="1" spans="1:8">
      <c r="B16" s="92" t="s">
        <v>28</v>
      </c>
      <c r="C16" s="62">
        <v>611.88</v>
      </c>
      <c r="D16" s="93"/>
      <c r="E16" s="91"/>
      <c r="F16" s="91"/>
      <c r="G16" s="91"/>
      <c r="H16" s="91"/>
    </row>
    <row r="17" ht="20.7" customHeight="1" spans="2:8">
      <c r="B17" s="92" t="s">
        <v>29</v>
      </c>
      <c r="C17" s="91"/>
      <c r="D17" s="93"/>
      <c r="E17" s="91"/>
      <c r="F17" s="91"/>
      <c r="G17" s="91"/>
      <c r="H17" s="91"/>
    </row>
    <row r="18" ht="20.7" customHeight="1" spans="2:8">
      <c r="B18" s="92" t="s">
        <v>30</v>
      </c>
      <c r="C18" s="91"/>
      <c r="D18" s="93"/>
      <c r="E18" s="91"/>
      <c r="F18" s="91"/>
      <c r="G18" s="91"/>
      <c r="H18" s="91"/>
    </row>
    <row r="19" ht="16.35" customHeight="1" spans="2:8">
      <c r="B19" s="93"/>
      <c r="C19" s="91"/>
      <c r="D19" s="93"/>
      <c r="E19" s="91"/>
      <c r="F19" s="91"/>
      <c r="G19" s="91"/>
      <c r="H19" s="91"/>
    </row>
    <row r="20" ht="24.15" customHeight="1" spans="2:8">
      <c r="B20" s="61" t="s">
        <v>31</v>
      </c>
      <c r="C20" s="89">
        <f>C6+C15</f>
        <v>1543.65</v>
      </c>
      <c r="D20" s="61" t="s">
        <v>32</v>
      </c>
      <c r="E20" s="89">
        <f>E6</f>
        <v>1543.65</v>
      </c>
      <c r="F20" s="89">
        <f>F6</f>
        <v>1543.65</v>
      </c>
      <c r="G20" s="89"/>
      <c r="H20" s="8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F8" sqref="F8"/>
    </sheetView>
  </sheetViews>
  <sheetFormatPr defaultColWidth="10" defaultRowHeight="14" outlineLevelCol="6"/>
  <cols>
    <col min="1" max="1" width="0.136363636363636" customWidth="1"/>
    <col min="2" max="2" width="11.6363636363636" customWidth="1"/>
    <col min="3" max="3" width="40.7090909090909" customWidth="1"/>
    <col min="4" max="4" width="12.7545454545455" style="77" customWidth="1"/>
    <col min="5" max="5" width="13.1636363636364" style="77" customWidth="1"/>
    <col min="6" max="6" width="13.4363636363636" style="77" customWidth="1"/>
  </cols>
  <sheetData>
    <row r="1" ht="16.35" customHeight="1" spans="1:6">
      <c r="A1" s="1"/>
      <c r="B1" s="2" t="s">
        <v>33</v>
      </c>
      <c r="C1" s="1"/>
      <c r="D1" s="78"/>
      <c r="E1" s="78"/>
      <c r="F1" s="78"/>
    </row>
    <row r="2" ht="16.35" customHeight="1" spans="1:6">
      <c r="B2" s="79" t="s">
        <v>34</v>
      </c>
      <c r="C2" s="79"/>
      <c r="D2" s="80"/>
      <c r="E2" s="80"/>
      <c r="F2" s="80"/>
    </row>
    <row r="3" ht="16.35" customHeight="1" spans="1:6">
      <c r="B3" s="79"/>
      <c r="C3" s="79"/>
      <c r="D3" s="80"/>
      <c r="E3" s="80"/>
      <c r="F3" s="80"/>
    </row>
    <row r="4" ht="16.35" customHeight="1" spans="1:6">
      <c r="B4" s="1"/>
      <c r="C4" s="1"/>
      <c r="D4" s="78"/>
      <c r="E4" s="78"/>
      <c r="F4" s="78"/>
    </row>
    <row r="5" ht="20.7" customHeight="1" spans="1:6">
      <c r="B5" s="1"/>
      <c r="C5" s="1"/>
      <c r="D5" s="78"/>
      <c r="E5" s="78"/>
      <c r="F5" s="81" t="s">
        <v>7</v>
      </c>
    </row>
    <row r="6" ht="34.5" customHeight="1" spans="1:6">
      <c r="B6" s="82" t="s">
        <v>35</v>
      </c>
      <c r="C6" s="82"/>
      <c r="D6" s="83" t="s">
        <v>36</v>
      </c>
      <c r="E6" s="83"/>
      <c r="F6" s="83"/>
    </row>
    <row r="7" ht="29.3" customHeight="1" spans="1:6">
      <c r="B7" s="82" t="s">
        <v>37</v>
      </c>
      <c r="C7" s="82" t="s">
        <v>38</v>
      </c>
      <c r="D7" s="83" t="s">
        <v>39</v>
      </c>
      <c r="E7" s="83" t="s">
        <v>40</v>
      </c>
      <c r="F7" s="83" t="s">
        <v>41</v>
      </c>
    </row>
    <row r="8" ht="18.95" customHeight="1" spans="1:6">
      <c r="B8" s="35" t="s">
        <v>12</v>
      </c>
      <c r="C8" s="35"/>
      <c r="D8" s="43">
        <f t="shared" ref="D8:D17" si="0">E8+F8</f>
        <v>1543.65</v>
      </c>
      <c r="E8" s="43">
        <f>E9+E18+E20+E22+E30+E33+E36+E47</f>
        <v>571.35</v>
      </c>
      <c r="F8" s="43">
        <f>F9+F18+F20+F22+F30+F33+F36+F47</f>
        <v>972.3</v>
      </c>
    </row>
    <row r="9" ht="18.95" customHeight="1" spans="1:6">
      <c r="B9" s="22" t="s">
        <v>42</v>
      </c>
      <c r="C9" s="42" t="s">
        <v>19</v>
      </c>
      <c r="D9" s="43">
        <f t="shared" si="0"/>
        <v>437.09</v>
      </c>
      <c r="E9" s="43">
        <f>E10+E12+E14+E16</f>
        <v>391.5</v>
      </c>
      <c r="F9" s="43">
        <f>F10+F12+F14+F16</f>
        <v>45.59</v>
      </c>
    </row>
    <row r="10" ht="18.95" customHeight="1" spans="1:6">
      <c r="B10" s="44" t="s">
        <v>43</v>
      </c>
      <c r="C10" s="11" t="s">
        <v>44</v>
      </c>
      <c r="D10" s="43">
        <f t="shared" si="0"/>
        <v>22.25</v>
      </c>
      <c r="E10" s="43">
        <f>E11</f>
        <v>0</v>
      </c>
      <c r="F10" s="43">
        <f>F11</f>
        <v>22.25</v>
      </c>
    </row>
    <row r="11" ht="18.95" customHeight="1" spans="1:6">
      <c r="B11" s="44" t="s">
        <v>45</v>
      </c>
      <c r="C11" s="11" t="s">
        <v>46</v>
      </c>
      <c r="D11" s="43">
        <f t="shared" si="0"/>
        <v>22.25</v>
      </c>
      <c r="E11" s="43"/>
      <c r="F11" s="43">
        <v>22.25</v>
      </c>
    </row>
    <row r="12" ht="18.95" customHeight="1" spans="1:6">
      <c r="B12" s="44" t="s">
        <v>47</v>
      </c>
      <c r="C12" s="11" t="s">
        <v>48</v>
      </c>
      <c r="D12" s="43">
        <f t="shared" si="0"/>
        <v>391.5</v>
      </c>
      <c r="E12" s="43">
        <f>E13</f>
        <v>391.5</v>
      </c>
      <c r="F12" s="43">
        <f t="shared" ref="F12:F16" si="1">F13</f>
        <v>0</v>
      </c>
    </row>
    <row r="13" s="76" customFormat="1" ht="18.95" customHeight="1" spans="1:6">
      <c r="B13" s="45" t="s">
        <v>49</v>
      </c>
      <c r="C13" s="46" t="s">
        <v>50</v>
      </c>
      <c r="D13" s="47">
        <f t="shared" si="0"/>
        <v>391.5</v>
      </c>
      <c r="E13" s="47">
        <f>390.66+0.84</f>
        <v>391.5</v>
      </c>
      <c r="F13" s="47"/>
    </row>
    <row r="14" s="76" customFormat="1" ht="18.95" customHeight="1" spans="1:6">
      <c r="B14" s="45" t="s">
        <v>51</v>
      </c>
      <c r="C14" s="46" t="s">
        <v>52</v>
      </c>
      <c r="D14" s="47">
        <f t="shared" si="0"/>
        <v>0</v>
      </c>
      <c r="E14" s="47">
        <f>E15</f>
        <v>0</v>
      </c>
      <c r="F14" s="47">
        <f t="shared" si="1"/>
        <v>0</v>
      </c>
    </row>
    <row r="15" s="76" customFormat="1" ht="18.95" customHeight="1" spans="1:6">
      <c r="B15" s="45" t="s">
        <v>53</v>
      </c>
      <c r="C15" s="46" t="s">
        <v>54</v>
      </c>
      <c r="D15" s="47">
        <f t="shared" si="0"/>
        <v>0</v>
      </c>
      <c r="E15" s="47"/>
      <c r="F15" s="47"/>
    </row>
    <row r="16" s="76" customFormat="1" ht="18.95" customHeight="1" spans="1:6">
      <c r="B16" s="45" t="s">
        <v>55</v>
      </c>
      <c r="C16" s="46" t="s">
        <v>56</v>
      </c>
      <c r="D16" s="47">
        <f t="shared" si="0"/>
        <v>23.34</v>
      </c>
      <c r="E16" s="47">
        <f>E17</f>
        <v>0</v>
      </c>
      <c r="F16" s="47">
        <f t="shared" si="1"/>
        <v>23.34</v>
      </c>
    </row>
    <row r="17" s="76" customFormat="1" ht="18.95" customHeight="1" spans="2:6">
      <c r="B17" s="45" t="s">
        <v>57</v>
      </c>
      <c r="C17" s="46" t="s">
        <v>58</v>
      </c>
      <c r="D17" s="47">
        <f t="shared" si="0"/>
        <v>23.34</v>
      </c>
      <c r="E17" s="47"/>
      <c r="F17" s="47">
        <v>23.34</v>
      </c>
    </row>
    <row r="18" s="76" customFormat="1" ht="18.95" customHeight="1" spans="2:6">
      <c r="B18" s="45">
        <v>204</v>
      </c>
      <c r="C18" s="46" t="s">
        <v>59</v>
      </c>
      <c r="D18" s="47">
        <f t="shared" ref="D18:D33" si="2">E18+F18</f>
        <v>1.59</v>
      </c>
      <c r="E18" s="47">
        <f>E19</f>
        <v>0</v>
      </c>
      <c r="F18" s="47">
        <f>F19</f>
        <v>1.59</v>
      </c>
    </row>
    <row r="19" s="76" customFormat="1" ht="18.95" customHeight="1" spans="2:6">
      <c r="B19" s="45">
        <v>2040610</v>
      </c>
      <c r="C19" s="46" t="s">
        <v>60</v>
      </c>
      <c r="D19" s="47">
        <f t="shared" si="2"/>
        <v>1.59</v>
      </c>
      <c r="E19" s="47"/>
      <c r="F19" s="47">
        <v>1.59</v>
      </c>
    </row>
    <row r="20" s="76" customFormat="1" ht="18.95" customHeight="1" spans="2:6">
      <c r="B20" s="45">
        <v>207</v>
      </c>
      <c r="C20" s="46" t="s">
        <v>61</v>
      </c>
      <c r="D20" s="47">
        <f t="shared" si="2"/>
        <v>0.13</v>
      </c>
      <c r="E20" s="47">
        <f>E21</f>
        <v>0</v>
      </c>
      <c r="F20" s="47">
        <f>F21</f>
        <v>0.13</v>
      </c>
    </row>
    <row r="21" s="76" customFormat="1" ht="18.95" customHeight="1" spans="2:6">
      <c r="B21" s="45">
        <v>2070199</v>
      </c>
      <c r="C21" s="46" t="s">
        <v>62</v>
      </c>
      <c r="D21" s="47">
        <f t="shared" si="2"/>
        <v>0.13</v>
      </c>
      <c r="E21" s="47"/>
      <c r="F21" s="47">
        <v>0.13</v>
      </c>
    </row>
    <row r="22" s="76" customFormat="1" ht="18.95" customHeight="1" spans="2:6">
      <c r="B22" s="84" t="s">
        <v>63</v>
      </c>
      <c r="C22" s="85" t="s">
        <v>22</v>
      </c>
      <c r="D22" s="47">
        <f t="shared" si="2"/>
        <v>121.31</v>
      </c>
      <c r="E22" s="47">
        <f>E23+E24+E28</f>
        <v>107.58</v>
      </c>
      <c r="F22" s="47">
        <f>F23+F24+F28</f>
        <v>13.73</v>
      </c>
    </row>
    <row r="23" s="76" customFormat="1" ht="18.95" customHeight="1" spans="2:6">
      <c r="B23" s="84">
        <v>2082001</v>
      </c>
      <c r="C23" s="85" t="s">
        <v>64</v>
      </c>
      <c r="D23" s="47">
        <f t="shared" si="2"/>
        <v>6.89</v>
      </c>
      <c r="E23" s="47"/>
      <c r="F23" s="47">
        <v>6.89</v>
      </c>
    </row>
    <row r="24" s="76" customFormat="1" ht="18.95" customHeight="1" spans="2:6">
      <c r="B24" s="45" t="s">
        <v>65</v>
      </c>
      <c r="C24" s="46" t="s">
        <v>66</v>
      </c>
      <c r="D24" s="47">
        <f t="shared" si="2"/>
        <v>107.58</v>
      </c>
      <c r="E24" s="47">
        <f>E25+E26+E27</f>
        <v>107.58</v>
      </c>
      <c r="F24" s="47"/>
    </row>
    <row r="25" s="76" customFormat="1" ht="18.95" customHeight="1" spans="2:6">
      <c r="B25" s="45" t="s">
        <v>67</v>
      </c>
      <c r="C25" s="46" t="s">
        <v>68</v>
      </c>
      <c r="D25" s="47">
        <f t="shared" si="2"/>
        <v>34.17</v>
      </c>
      <c r="E25" s="47">
        <f>33.4+0.77</f>
        <v>34.17</v>
      </c>
      <c r="F25" s="47"/>
    </row>
    <row r="26" s="76" customFormat="1" ht="18.95" customHeight="1" spans="2:6">
      <c r="B26" s="45" t="s">
        <v>69</v>
      </c>
      <c r="C26" s="46" t="s">
        <v>70</v>
      </c>
      <c r="D26" s="47">
        <f t="shared" si="2"/>
        <v>48.94</v>
      </c>
      <c r="E26" s="47">
        <v>48.94</v>
      </c>
      <c r="F26" s="47"/>
    </row>
    <row r="27" s="76" customFormat="1" ht="18.95" customHeight="1" spans="2:6">
      <c r="B27" s="45" t="s">
        <v>71</v>
      </c>
      <c r="C27" s="46" t="s">
        <v>72</v>
      </c>
      <c r="D27" s="47">
        <f t="shared" si="2"/>
        <v>24.47</v>
      </c>
      <c r="E27" s="47">
        <v>24.47</v>
      </c>
      <c r="F27" s="47"/>
    </row>
    <row r="28" s="76" customFormat="1" ht="18.95" customHeight="1" spans="2:6">
      <c r="B28" s="45" t="s">
        <v>73</v>
      </c>
      <c r="C28" s="46" t="s">
        <v>74</v>
      </c>
      <c r="D28" s="47">
        <f t="shared" si="2"/>
        <v>6.84</v>
      </c>
      <c r="E28" s="47">
        <f>E29</f>
        <v>0</v>
      </c>
      <c r="F28" s="47">
        <f>F29</f>
        <v>6.84</v>
      </c>
    </row>
    <row r="29" s="76" customFormat="1" ht="18.95" customHeight="1" spans="2:6">
      <c r="B29" s="45" t="s">
        <v>75</v>
      </c>
      <c r="C29" s="46" t="s">
        <v>76</v>
      </c>
      <c r="D29" s="47">
        <f t="shared" si="2"/>
        <v>6.84</v>
      </c>
      <c r="E29" s="47"/>
      <c r="F29" s="47">
        <v>6.84</v>
      </c>
    </row>
    <row r="30" s="76" customFormat="1" ht="18.95" customHeight="1" spans="2:6">
      <c r="B30" s="84" t="s">
        <v>77</v>
      </c>
      <c r="C30" s="85" t="s">
        <v>23</v>
      </c>
      <c r="D30" s="47">
        <f t="shared" si="2"/>
        <v>30.59</v>
      </c>
      <c r="E30" s="47">
        <f>E31</f>
        <v>30.59</v>
      </c>
      <c r="F30" s="47">
        <f>F31</f>
        <v>0</v>
      </c>
    </row>
    <row r="31" s="76" customFormat="1" ht="18.95" customHeight="1" spans="2:6">
      <c r="B31" s="45" t="s">
        <v>78</v>
      </c>
      <c r="C31" s="46" t="s">
        <v>79</v>
      </c>
      <c r="D31" s="47">
        <f t="shared" si="2"/>
        <v>30.59</v>
      </c>
      <c r="E31" s="47">
        <f>E32</f>
        <v>30.59</v>
      </c>
      <c r="F31" s="47">
        <f>F32</f>
        <v>0</v>
      </c>
    </row>
    <row r="32" s="76" customFormat="1" ht="18.95" customHeight="1" spans="2:6">
      <c r="B32" s="45" t="s">
        <v>80</v>
      </c>
      <c r="C32" s="46" t="s">
        <v>81</v>
      </c>
      <c r="D32" s="47">
        <f t="shared" si="2"/>
        <v>30.59</v>
      </c>
      <c r="E32" s="47">
        <v>30.59</v>
      </c>
      <c r="F32" s="47"/>
    </row>
    <row r="33" s="76" customFormat="1" ht="18.95" customHeight="1" spans="2:7">
      <c r="B33" s="45">
        <v>211</v>
      </c>
      <c r="C33" s="46" t="s">
        <v>82</v>
      </c>
      <c r="D33" s="47">
        <f t="shared" si="2"/>
        <v>24.93</v>
      </c>
      <c r="E33" s="47">
        <f>E34+E35</f>
        <v>0</v>
      </c>
      <c r="F33" s="47">
        <f>F34+F35</f>
        <v>24.93</v>
      </c>
    </row>
    <row r="34" s="76" customFormat="1" ht="18.95" customHeight="1" spans="2:7">
      <c r="B34" s="45">
        <v>2110307</v>
      </c>
      <c r="C34" s="46" t="s">
        <v>83</v>
      </c>
      <c r="D34" s="47">
        <f t="shared" ref="D34:D49" si="3">E34+F34</f>
        <v>24.47</v>
      </c>
      <c r="E34" s="47"/>
      <c r="F34" s="47">
        <v>24.47</v>
      </c>
    </row>
    <row r="35" s="76" customFormat="1" ht="18.95" customHeight="1" spans="2:7">
      <c r="B35" s="45">
        <v>2110401</v>
      </c>
      <c r="C35" s="46" t="s">
        <v>84</v>
      </c>
      <c r="D35" s="47">
        <f t="shared" si="3"/>
        <v>0.46</v>
      </c>
      <c r="E35" s="47"/>
      <c r="F35" s="47">
        <v>0.46</v>
      </c>
    </row>
    <row r="36" s="76" customFormat="1" ht="18.95" customHeight="1" spans="2:7">
      <c r="B36" s="84" t="s">
        <v>85</v>
      </c>
      <c r="C36" s="85" t="s">
        <v>24</v>
      </c>
      <c r="D36" s="47">
        <f t="shared" si="3"/>
        <v>886.33</v>
      </c>
      <c r="E36" s="47">
        <f>E37+E38+E39+E40+E41+E42+E43+E44</f>
        <v>0</v>
      </c>
      <c r="F36" s="47">
        <f>F37+F38+F39+F40+F41+F42+F43+F44</f>
        <v>886.33</v>
      </c>
      <c r="G36" s="86"/>
    </row>
    <row r="37" s="76" customFormat="1" ht="18.95" customHeight="1" spans="2:7">
      <c r="B37" s="84">
        <v>2130108</v>
      </c>
      <c r="C37" s="85" t="s">
        <v>86</v>
      </c>
      <c r="D37" s="47">
        <f t="shared" si="3"/>
        <v>5.1</v>
      </c>
      <c r="E37" s="47"/>
      <c r="F37" s="47">
        <v>5.1</v>
      </c>
    </row>
    <row r="38" s="76" customFormat="1" ht="18.95" customHeight="1" spans="2:7">
      <c r="B38" s="84">
        <v>2130119</v>
      </c>
      <c r="C38" s="85" t="s">
        <v>87</v>
      </c>
      <c r="D38" s="47">
        <f t="shared" si="3"/>
        <v>3.76</v>
      </c>
      <c r="E38" s="47"/>
      <c r="F38" s="47">
        <v>3.76</v>
      </c>
    </row>
    <row r="39" s="76" customFormat="1" ht="18.95" customHeight="1" spans="2:7">
      <c r="B39" s="84">
        <v>2130335</v>
      </c>
      <c r="C39" s="85" t="s">
        <v>88</v>
      </c>
      <c r="D39" s="47">
        <f t="shared" si="3"/>
        <v>1.01</v>
      </c>
      <c r="E39" s="47"/>
      <c r="F39" s="47">
        <v>1.01</v>
      </c>
    </row>
    <row r="40" s="76" customFormat="1" ht="18.95" customHeight="1" spans="2:7">
      <c r="B40" s="84">
        <v>2130504</v>
      </c>
      <c r="C40" s="85" t="s">
        <v>89</v>
      </c>
      <c r="D40" s="47">
        <f t="shared" si="3"/>
        <v>505.95</v>
      </c>
      <c r="E40" s="47"/>
      <c r="F40" s="47">
        <f>506.07-0.12</f>
        <v>505.95</v>
      </c>
    </row>
    <row r="41" s="76" customFormat="1" ht="18.95" customHeight="1" spans="2:7">
      <c r="B41" s="45">
        <v>2130505</v>
      </c>
      <c r="C41" s="46" t="s">
        <v>90</v>
      </c>
      <c r="D41" s="47">
        <f t="shared" si="3"/>
        <v>13.5</v>
      </c>
      <c r="E41" s="47"/>
      <c r="F41" s="47">
        <v>13.5</v>
      </c>
    </row>
    <row r="42" s="76" customFormat="1" ht="18.95" customHeight="1" spans="2:7">
      <c r="B42" s="45">
        <v>2130506</v>
      </c>
      <c r="C42" s="46" t="s">
        <v>91</v>
      </c>
      <c r="D42" s="47">
        <f t="shared" si="3"/>
        <v>1.25</v>
      </c>
      <c r="E42" s="47"/>
      <c r="F42" s="47">
        <v>1.25</v>
      </c>
    </row>
    <row r="43" s="76" customFormat="1" ht="18.95" customHeight="1" spans="2:7">
      <c r="B43" s="45">
        <v>2130599</v>
      </c>
      <c r="C43" s="46" t="s">
        <v>92</v>
      </c>
      <c r="D43" s="47">
        <f t="shared" si="3"/>
        <v>2.15</v>
      </c>
      <c r="E43" s="47"/>
      <c r="F43" s="47">
        <v>2.15</v>
      </c>
    </row>
    <row r="44" s="76" customFormat="1" ht="18.95" customHeight="1" spans="2:7">
      <c r="B44" s="45" t="s">
        <v>93</v>
      </c>
      <c r="C44" s="46" t="s">
        <v>94</v>
      </c>
      <c r="D44" s="47">
        <f t="shared" si="3"/>
        <v>353.61</v>
      </c>
      <c r="E44" s="47">
        <f>E45+E46</f>
        <v>0</v>
      </c>
      <c r="F44" s="47">
        <f>F45+F46</f>
        <v>353.61</v>
      </c>
    </row>
    <row r="45" s="76" customFormat="1" ht="18.95" customHeight="1" spans="2:7">
      <c r="B45" s="45">
        <v>2130701</v>
      </c>
      <c r="C45" s="46" t="s">
        <v>95</v>
      </c>
      <c r="D45" s="47">
        <f t="shared" si="3"/>
        <v>44</v>
      </c>
      <c r="E45" s="47"/>
      <c r="F45" s="47">
        <v>44</v>
      </c>
    </row>
    <row r="46" ht="18.95" customHeight="1" spans="2:7">
      <c r="B46" s="44" t="s">
        <v>96</v>
      </c>
      <c r="C46" s="11" t="s">
        <v>97</v>
      </c>
      <c r="D46" s="43">
        <f t="shared" si="3"/>
        <v>309.61</v>
      </c>
      <c r="E46" s="43"/>
      <c r="F46" s="43">
        <v>309.61</v>
      </c>
    </row>
    <row r="47" ht="18.95" customHeight="1" spans="2:7">
      <c r="B47" s="22" t="s">
        <v>98</v>
      </c>
      <c r="C47" s="42" t="s">
        <v>25</v>
      </c>
      <c r="D47" s="43">
        <f t="shared" si="3"/>
        <v>41.68</v>
      </c>
      <c r="E47" s="43">
        <f>E48</f>
        <v>41.68</v>
      </c>
      <c r="F47" s="43">
        <f>F48</f>
        <v>0</v>
      </c>
    </row>
    <row r="48" ht="18.95" customHeight="1" spans="2:7">
      <c r="B48" s="44" t="s">
        <v>99</v>
      </c>
      <c r="C48" s="11" t="s">
        <v>100</v>
      </c>
      <c r="D48" s="43">
        <f t="shared" si="3"/>
        <v>41.68</v>
      </c>
      <c r="E48" s="43">
        <f>E49</f>
        <v>41.68</v>
      </c>
      <c r="F48" s="43"/>
    </row>
    <row r="49" ht="18.95" customHeight="1" spans="2:6">
      <c r="B49" s="44" t="s">
        <v>101</v>
      </c>
      <c r="C49" s="11" t="s">
        <v>102</v>
      </c>
      <c r="D49" s="43">
        <f t="shared" si="3"/>
        <v>41.68</v>
      </c>
      <c r="E49" s="43">
        <v>41.68</v>
      </c>
      <c r="F49" s="43"/>
    </row>
    <row r="50" ht="23.25" customHeight="1" spans="2:6">
      <c r="B50" s="87" t="s">
        <v>103</v>
      </c>
      <c r="C50" s="87"/>
      <c r="D50" s="88"/>
      <c r="E50" s="88"/>
      <c r="F50" s="88"/>
    </row>
  </sheetData>
  <autoFilter xmlns:etc="http://www.wps.cn/officeDocument/2017/etCustomData" ref="A7:F50" etc:filterBottomFollowUsedRange="0">
    <extLst/>
  </autoFilter>
  <mergeCells count="5">
    <mergeCell ref="B6:C6"/>
    <mergeCell ref="D6:F6"/>
    <mergeCell ref="B8:C8"/>
    <mergeCell ref="B50:F50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9" workbookViewId="0">
      <selection activeCell="F19" sqref="F19:F31"/>
    </sheetView>
  </sheetViews>
  <sheetFormatPr defaultColWidth="10" defaultRowHeight="14" outlineLevelCol="5"/>
  <cols>
    <col min="1" max="1" width="0.272727272727273" customWidth="1"/>
    <col min="2" max="2" width="12.7545454545455" customWidth="1"/>
    <col min="3" max="3" width="36.1" customWidth="1"/>
    <col min="4" max="4" width="17.1" customWidth="1"/>
    <col min="5" max="5" width="16.5545454545455" customWidth="1"/>
    <col min="6" max="6" width="17.5" customWidth="1"/>
  </cols>
  <sheetData>
    <row r="1" ht="18.1" customHeight="1" spans="1:6">
      <c r="A1" s="1"/>
      <c r="B1" s="75" t="s">
        <v>104</v>
      </c>
      <c r="C1" s="63"/>
      <c r="D1" s="63"/>
      <c r="E1" s="63"/>
      <c r="F1" s="63"/>
    </row>
    <row r="2" ht="16.35" customHeight="1" spans="1:6">
      <c r="B2" s="66" t="s">
        <v>105</v>
      </c>
      <c r="C2" s="66"/>
      <c r="D2" s="66"/>
      <c r="E2" s="66"/>
      <c r="F2" s="66"/>
    </row>
    <row r="3" ht="16.35" customHeight="1" spans="1:6">
      <c r="B3" s="66"/>
      <c r="C3" s="66"/>
      <c r="D3" s="66"/>
      <c r="E3" s="66"/>
      <c r="F3" s="66"/>
    </row>
    <row r="4" ht="16.35" customHeight="1" spans="1:6">
      <c r="B4" s="63"/>
      <c r="C4" s="63"/>
      <c r="D4" s="63"/>
      <c r="E4" s="63"/>
      <c r="F4" s="63"/>
    </row>
    <row r="5" ht="19.8" customHeight="1" spans="1:6">
      <c r="B5" s="63"/>
      <c r="C5" s="63"/>
      <c r="D5" s="63"/>
      <c r="E5" s="63"/>
      <c r="F5" s="33" t="s">
        <v>7</v>
      </c>
    </row>
    <row r="6" ht="36.2" customHeight="1" spans="1:6">
      <c r="B6" s="67" t="s">
        <v>106</v>
      </c>
      <c r="C6" s="67"/>
      <c r="D6" s="67" t="s">
        <v>107</v>
      </c>
      <c r="E6" s="67"/>
      <c r="F6" s="67"/>
    </row>
    <row r="7" ht="27.6" customHeight="1" spans="1:6">
      <c r="B7" s="67" t="s">
        <v>108</v>
      </c>
      <c r="C7" s="67" t="s">
        <v>38</v>
      </c>
      <c r="D7" s="67" t="s">
        <v>39</v>
      </c>
      <c r="E7" s="67" t="s">
        <v>109</v>
      </c>
      <c r="F7" s="67" t="s">
        <v>110</v>
      </c>
    </row>
    <row r="8" ht="18.95" customHeight="1" spans="1:6">
      <c r="B8" s="68" t="s">
        <v>12</v>
      </c>
      <c r="C8" s="68"/>
      <c r="D8" s="37">
        <f>E8+F8</f>
        <v>571.35</v>
      </c>
      <c r="E8" s="37">
        <f>E9+E32+E18</f>
        <v>499.74</v>
      </c>
      <c r="F8" s="37">
        <f>F9+F32+F18</f>
        <v>71.61</v>
      </c>
    </row>
    <row r="9" ht="18.95" customHeight="1" spans="1:6">
      <c r="B9" s="44" t="s">
        <v>111</v>
      </c>
      <c r="C9" s="11" t="s">
        <v>112</v>
      </c>
      <c r="D9" s="37">
        <f t="shared" ref="D8:D33" si="0">E9+F9</f>
        <v>467.54</v>
      </c>
      <c r="E9" s="37">
        <f>SUM(E10:E17)</f>
        <v>467.54</v>
      </c>
      <c r="F9" s="37"/>
    </row>
    <row r="10" ht="18.95" customHeight="1" spans="1:6">
      <c r="B10" s="44" t="s">
        <v>113</v>
      </c>
      <c r="C10" s="11" t="s">
        <v>114</v>
      </c>
      <c r="D10" s="37">
        <f t="shared" si="0"/>
        <v>112.91</v>
      </c>
      <c r="E10" s="37">
        <v>112.91</v>
      </c>
      <c r="F10" s="37"/>
    </row>
    <row r="11" ht="18.95" customHeight="1" spans="1:6">
      <c r="B11" s="44" t="s">
        <v>115</v>
      </c>
      <c r="C11" s="11" t="s">
        <v>116</v>
      </c>
      <c r="D11" s="37">
        <f t="shared" si="0"/>
        <v>99.97</v>
      </c>
      <c r="E11" s="37">
        <f>99.19+0.78</f>
        <v>99.97</v>
      </c>
      <c r="F11" s="37"/>
    </row>
    <row r="12" ht="18.95" customHeight="1" spans="1:6">
      <c r="B12" s="44" t="s">
        <v>117</v>
      </c>
      <c r="C12" s="11" t="s">
        <v>118</v>
      </c>
      <c r="D12" s="37">
        <f t="shared" si="0"/>
        <v>107.45</v>
      </c>
      <c r="E12" s="37">
        <f>106.61+0.84</f>
        <v>107.45</v>
      </c>
      <c r="F12" s="37"/>
    </row>
    <row r="13" ht="18.95" customHeight="1" spans="1:6">
      <c r="B13" s="44" t="s">
        <v>119</v>
      </c>
      <c r="C13" s="11" t="s">
        <v>120</v>
      </c>
      <c r="D13" s="37">
        <f t="shared" si="0"/>
        <v>48.94</v>
      </c>
      <c r="E13" s="37">
        <v>48.94</v>
      </c>
      <c r="F13" s="37"/>
    </row>
    <row r="14" ht="18.95" customHeight="1" spans="1:6">
      <c r="B14" s="44" t="s">
        <v>121</v>
      </c>
      <c r="C14" s="11" t="s">
        <v>122</v>
      </c>
      <c r="D14" s="37">
        <f t="shared" si="0"/>
        <v>24.47</v>
      </c>
      <c r="E14" s="37">
        <v>24.47</v>
      </c>
      <c r="F14" s="37"/>
    </row>
    <row r="15" ht="18.95" customHeight="1" spans="1:6">
      <c r="B15" s="44" t="s">
        <v>123</v>
      </c>
      <c r="C15" s="11" t="s">
        <v>124</v>
      </c>
      <c r="D15" s="37">
        <f t="shared" si="0"/>
        <v>30.59</v>
      </c>
      <c r="E15" s="37">
        <v>30.59</v>
      </c>
      <c r="F15" s="37"/>
    </row>
    <row r="16" ht="18.95" customHeight="1" spans="1:6">
      <c r="B16" s="44" t="s">
        <v>125</v>
      </c>
      <c r="C16" s="11" t="s">
        <v>126</v>
      </c>
      <c r="D16" s="37">
        <f t="shared" si="0"/>
        <v>1.53</v>
      </c>
      <c r="E16" s="37">
        <f>1.53</f>
        <v>1.53</v>
      </c>
      <c r="F16" s="37"/>
    </row>
    <row r="17" ht="18.95" customHeight="1" spans="2:6">
      <c r="B17" s="44" t="s">
        <v>127</v>
      </c>
      <c r="C17" s="11" t="s">
        <v>128</v>
      </c>
      <c r="D17" s="37">
        <f t="shared" si="0"/>
        <v>41.68</v>
      </c>
      <c r="E17" s="37">
        <v>41.68</v>
      </c>
      <c r="F17" s="37"/>
    </row>
    <row r="18" ht="18.95" customHeight="1" spans="2:6">
      <c r="B18" s="44" t="s">
        <v>129</v>
      </c>
      <c r="C18" s="11" t="s">
        <v>130</v>
      </c>
      <c r="D18" s="37">
        <f t="shared" si="0"/>
        <v>71.61</v>
      </c>
      <c r="E18" s="37"/>
      <c r="F18" s="37">
        <f>SUM(F19:F31)</f>
        <v>71.61</v>
      </c>
    </row>
    <row r="19" ht="18.95" customHeight="1" spans="2:6">
      <c r="B19" s="44" t="s">
        <v>131</v>
      </c>
      <c r="C19" s="11" t="s">
        <v>132</v>
      </c>
      <c r="D19" s="37">
        <f t="shared" si="0"/>
        <v>17.8</v>
      </c>
      <c r="E19" s="37"/>
      <c r="F19" s="37">
        <v>17.8</v>
      </c>
    </row>
    <row r="20" ht="18.95" customHeight="1" spans="2:6">
      <c r="B20" s="44" t="s">
        <v>133</v>
      </c>
      <c r="C20" s="11" t="s">
        <v>134</v>
      </c>
      <c r="D20" s="37">
        <f t="shared" si="0"/>
        <v>1</v>
      </c>
      <c r="E20" s="37"/>
      <c r="F20" s="37">
        <v>1</v>
      </c>
    </row>
    <row r="21" ht="18.95" customHeight="1" spans="2:6">
      <c r="B21" s="44" t="s">
        <v>135</v>
      </c>
      <c r="C21" s="11" t="s">
        <v>136</v>
      </c>
      <c r="D21" s="37">
        <f t="shared" si="0"/>
        <v>3</v>
      </c>
      <c r="E21" s="37"/>
      <c r="F21" s="37">
        <v>3</v>
      </c>
    </row>
    <row r="22" ht="18.95" customHeight="1" spans="2:6">
      <c r="B22" s="44" t="s">
        <v>137</v>
      </c>
      <c r="C22" s="11" t="s">
        <v>138</v>
      </c>
      <c r="D22" s="37">
        <f t="shared" si="0"/>
        <v>7</v>
      </c>
      <c r="E22" s="37"/>
      <c r="F22" s="37">
        <v>7</v>
      </c>
    </row>
    <row r="23" ht="18.95" customHeight="1" spans="2:6">
      <c r="B23" s="44" t="s">
        <v>139</v>
      </c>
      <c r="C23" s="11" t="s">
        <v>140</v>
      </c>
      <c r="D23" s="37">
        <f t="shared" si="0"/>
        <v>0.5</v>
      </c>
      <c r="E23" s="37"/>
      <c r="F23" s="37">
        <v>0.5</v>
      </c>
    </row>
    <row r="24" ht="18.95" customHeight="1" spans="2:6">
      <c r="B24" s="44" t="s">
        <v>141</v>
      </c>
      <c r="C24" s="11" t="s">
        <v>142</v>
      </c>
      <c r="D24" s="37">
        <f t="shared" si="0"/>
        <v>2.5</v>
      </c>
      <c r="E24" s="37"/>
      <c r="F24" s="37">
        <v>2.5</v>
      </c>
    </row>
    <row r="25" ht="18.95" customHeight="1" spans="2:6">
      <c r="B25" s="44" t="s">
        <v>143</v>
      </c>
      <c r="C25" s="11" t="s">
        <v>144</v>
      </c>
      <c r="D25" s="37">
        <f t="shared" si="0"/>
        <v>1.5</v>
      </c>
      <c r="E25" s="37"/>
      <c r="F25" s="37">
        <v>1.5</v>
      </c>
    </row>
    <row r="26" ht="18.95" customHeight="1" spans="2:6">
      <c r="B26" s="44" t="s">
        <v>145</v>
      </c>
      <c r="C26" s="11" t="s">
        <v>146</v>
      </c>
      <c r="D26" s="37">
        <f t="shared" si="0"/>
        <v>3</v>
      </c>
      <c r="E26" s="37"/>
      <c r="F26" s="37">
        <v>3</v>
      </c>
    </row>
    <row r="27" ht="18.95" customHeight="1" spans="2:6">
      <c r="B27" s="44" t="s">
        <v>147</v>
      </c>
      <c r="C27" s="11" t="s">
        <v>148</v>
      </c>
      <c r="D27" s="37">
        <f t="shared" si="0"/>
        <v>0.5</v>
      </c>
      <c r="E27" s="37"/>
      <c r="F27" s="37">
        <v>0.5</v>
      </c>
    </row>
    <row r="28" ht="18.95" customHeight="1" spans="2:6">
      <c r="B28" s="44" t="s">
        <v>149</v>
      </c>
      <c r="C28" s="11" t="s">
        <v>150</v>
      </c>
      <c r="D28" s="37">
        <f t="shared" si="0"/>
        <v>1.35</v>
      </c>
      <c r="E28" s="37"/>
      <c r="F28" s="37">
        <v>1.35</v>
      </c>
    </row>
    <row r="29" ht="18.95" customHeight="1" spans="2:6">
      <c r="B29" s="44" t="s">
        <v>151</v>
      </c>
      <c r="C29" s="11" t="s">
        <v>152</v>
      </c>
      <c r="D29" s="37">
        <f t="shared" si="0"/>
        <v>7</v>
      </c>
      <c r="E29" s="37"/>
      <c r="F29" s="37">
        <v>7</v>
      </c>
    </row>
    <row r="30" ht="18.95" customHeight="1" spans="2:6">
      <c r="B30" s="44" t="s">
        <v>153</v>
      </c>
      <c r="C30" s="11" t="s">
        <v>154</v>
      </c>
      <c r="D30" s="37">
        <f t="shared" si="0"/>
        <v>21.6</v>
      </c>
      <c r="E30" s="37"/>
      <c r="F30" s="37">
        <v>21.6</v>
      </c>
    </row>
    <row r="31" ht="18.95" customHeight="1" spans="2:6">
      <c r="B31" s="44" t="s">
        <v>155</v>
      </c>
      <c r="C31" s="11" t="s">
        <v>156</v>
      </c>
      <c r="D31" s="37">
        <f t="shared" si="0"/>
        <v>4.86</v>
      </c>
      <c r="E31" s="37"/>
      <c r="F31" s="37">
        <v>4.86</v>
      </c>
    </row>
    <row r="32" ht="18.95" customHeight="1" spans="2:6">
      <c r="B32" s="44" t="s">
        <v>157</v>
      </c>
      <c r="C32" s="11" t="s">
        <v>158</v>
      </c>
      <c r="D32" s="37">
        <f t="shared" si="0"/>
        <v>32.2</v>
      </c>
      <c r="E32" s="37">
        <f>E33</f>
        <v>32.2</v>
      </c>
      <c r="F32" s="37"/>
    </row>
    <row r="33" ht="18.95" customHeight="1" spans="2:6">
      <c r="B33" s="44" t="s">
        <v>159</v>
      </c>
      <c r="C33" s="11" t="s">
        <v>160</v>
      </c>
      <c r="D33" s="37">
        <f t="shared" si="0"/>
        <v>32.2</v>
      </c>
      <c r="E33" s="37">
        <v>32.2</v>
      </c>
      <c r="F33" s="37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25" sqref="K25"/>
    </sheetView>
  </sheetViews>
  <sheetFormatPr defaultColWidth="10" defaultRowHeight="14"/>
  <cols>
    <col min="1" max="1" width="0.409090909090909" customWidth="1"/>
    <col min="2" max="2" width="7.27272727272727" customWidth="1"/>
    <col min="3" max="3" width="11.3636363636364" customWidth="1"/>
    <col min="4" max="4" width="6.45454545454545" customWidth="1"/>
    <col min="5" max="5" width="10.3636363636364" customWidth="1"/>
    <col min="6" max="6" width="11.1818181818182" customWidth="1"/>
    <col min="7" max="7" width="8" customWidth="1"/>
  </cols>
  <sheetData>
    <row r="1" ht="16.35" customHeight="1" spans="1:13">
      <c r="A1" s="1"/>
      <c r="B1" s="2" t="s">
        <v>161</v>
      </c>
    </row>
    <row r="2" ht="16.35" customHeight="1" spans="1:13">
      <c r="B2" s="69" t="s">
        <v>162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16.35" customHeight="1" spans="1:1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ht="16.35" customHeight="1" spans="1:13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ht="20.7" customHeight="1" spans="1:1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 t="s">
        <v>7</v>
      </c>
    </row>
    <row r="6" ht="38.8" customHeight="1" spans="1:13">
      <c r="B6" s="72" t="s">
        <v>163</v>
      </c>
      <c r="C6" s="72"/>
      <c r="D6" s="72"/>
      <c r="E6" s="72"/>
      <c r="F6" s="72"/>
      <c r="G6" s="72"/>
      <c r="H6" s="72" t="s">
        <v>36</v>
      </c>
      <c r="I6" s="72"/>
      <c r="J6" s="72"/>
      <c r="K6" s="72"/>
      <c r="L6" s="72"/>
      <c r="M6" s="72"/>
    </row>
    <row r="7" ht="36.2" customHeight="1" spans="1:13">
      <c r="B7" s="72" t="s">
        <v>12</v>
      </c>
      <c r="C7" s="72" t="s">
        <v>164</v>
      </c>
      <c r="D7" s="72" t="s">
        <v>165</v>
      </c>
      <c r="E7" s="72"/>
      <c r="F7" s="72"/>
      <c r="G7" s="72" t="s">
        <v>166</v>
      </c>
      <c r="H7" s="72" t="s">
        <v>12</v>
      </c>
      <c r="I7" s="72" t="s">
        <v>164</v>
      </c>
      <c r="J7" s="72" t="s">
        <v>165</v>
      </c>
      <c r="K7" s="72"/>
      <c r="L7" s="72"/>
      <c r="M7" s="72" t="s">
        <v>166</v>
      </c>
    </row>
    <row r="8" ht="36.2" customHeight="1" spans="1:13">
      <c r="B8" s="72"/>
      <c r="C8" s="72"/>
      <c r="D8" s="72" t="s">
        <v>167</v>
      </c>
      <c r="E8" s="72" t="s">
        <v>168</v>
      </c>
      <c r="F8" s="72" t="s">
        <v>169</v>
      </c>
      <c r="G8" s="72"/>
      <c r="H8" s="72"/>
      <c r="I8" s="72"/>
      <c r="J8" s="72" t="s">
        <v>167</v>
      </c>
      <c r="K8" s="72" t="s">
        <v>168</v>
      </c>
      <c r="L8" s="72" t="s">
        <v>169</v>
      </c>
      <c r="M8" s="72"/>
    </row>
    <row r="9" ht="25.85" customHeight="1" spans="1:13">
      <c r="B9" s="73">
        <f>C9+D9+G9</f>
        <v>11</v>
      </c>
      <c r="C9" s="73"/>
      <c r="D9" s="73">
        <f>E9+F9</f>
        <v>7</v>
      </c>
      <c r="E9" s="73"/>
      <c r="F9" s="73">
        <v>7</v>
      </c>
      <c r="G9" s="73">
        <v>4</v>
      </c>
      <c r="H9" s="74">
        <f>J9+M9+I9</f>
        <v>10</v>
      </c>
      <c r="I9" s="74"/>
      <c r="J9" s="74">
        <f>K9+L9</f>
        <v>7</v>
      </c>
      <c r="K9" s="74"/>
      <c r="L9" s="74">
        <v>7</v>
      </c>
      <c r="M9" s="74">
        <v>3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" outlineLevelCol="5"/>
  <cols>
    <col min="1" max="1" width="0.409090909090909" customWidth="1"/>
    <col min="2" max="2" width="11.5363636363636" customWidth="1"/>
    <col min="3" max="3" width="36.5" customWidth="1"/>
    <col min="4" max="4" width="15.3363636363636" customWidth="1"/>
    <col min="5" max="5" width="14.7909090909091" customWidth="1"/>
    <col min="6" max="6" width="15.3363636363636" customWidth="1"/>
  </cols>
  <sheetData>
    <row r="1" ht="16.35" customHeight="1" spans="1:6">
      <c r="A1" s="1"/>
      <c r="B1" s="65" t="s">
        <v>170</v>
      </c>
      <c r="C1" s="63"/>
      <c r="D1" s="63"/>
      <c r="E1" s="63"/>
      <c r="F1" s="63"/>
    </row>
    <row r="2" ht="25" customHeight="1" spans="1:6">
      <c r="B2" s="66" t="s">
        <v>171</v>
      </c>
      <c r="C2" s="66"/>
      <c r="D2" s="66"/>
      <c r="E2" s="66"/>
      <c r="F2" s="66"/>
    </row>
    <row r="3" ht="26.7" customHeight="1" spans="1:6">
      <c r="B3" s="66"/>
      <c r="C3" s="66"/>
      <c r="D3" s="66"/>
      <c r="E3" s="66"/>
      <c r="F3" s="66"/>
    </row>
    <row r="4" ht="16.35" customHeight="1" spans="1:6">
      <c r="B4" s="63"/>
      <c r="C4" s="63"/>
      <c r="D4" s="63"/>
      <c r="E4" s="63"/>
      <c r="F4" s="63"/>
    </row>
    <row r="5" ht="21.55" customHeight="1" spans="1:6">
      <c r="B5" s="63"/>
      <c r="C5" s="63"/>
      <c r="D5" s="63"/>
      <c r="E5" s="63"/>
      <c r="F5" s="33" t="s">
        <v>7</v>
      </c>
    </row>
    <row r="6" ht="33.6" customHeight="1" spans="1:6">
      <c r="B6" s="67" t="s">
        <v>37</v>
      </c>
      <c r="C6" s="67" t="s">
        <v>38</v>
      </c>
      <c r="D6" s="67" t="s">
        <v>172</v>
      </c>
      <c r="E6" s="67"/>
      <c r="F6" s="67"/>
    </row>
    <row r="7" ht="31.05" customHeight="1" spans="1:6">
      <c r="B7" s="67"/>
      <c r="C7" s="67"/>
      <c r="D7" s="67" t="s">
        <v>39</v>
      </c>
      <c r="E7" s="67" t="s">
        <v>40</v>
      </c>
      <c r="F7" s="67" t="s">
        <v>41</v>
      </c>
    </row>
    <row r="8" ht="20.7" customHeight="1" spans="1:6">
      <c r="B8" s="68" t="s">
        <v>12</v>
      </c>
      <c r="C8" s="68"/>
      <c r="D8" s="36"/>
      <c r="E8" s="36"/>
      <c r="F8" s="36"/>
    </row>
    <row r="9" ht="16.35" customHeight="1" spans="1:6">
      <c r="B9" s="22"/>
      <c r="C9" s="42"/>
      <c r="D9" s="37"/>
      <c r="E9" s="37"/>
      <c r="F9" s="37"/>
    </row>
    <row r="10" ht="16.35" customHeight="1" spans="1:6">
      <c r="B10" s="44" t="s">
        <v>173</v>
      </c>
      <c r="C10" s="11" t="s">
        <v>173</v>
      </c>
      <c r="D10" s="37"/>
      <c r="E10" s="37"/>
      <c r="F10" s="37"/>
    </row>
    <row r="11" ht="16.35" customHeight="1" spans="1:6">
      <c r="B11" s="44" t="s">
        <v>174</v>
      </c>
      <c r="C11" s="11" t="s">
        <v>174</v>
      </c>
      <c r="D11" s="37"/>
      <c r="E11" s="37"/>
      <c r="F11" s="37"/>
    </row>
    <row r="12" ht="16.35" customHeight="1" spans="1:6">
      <c r="B12" s="1" t="s">
        <v>175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10" sqref="D10"/>
    </sheetView>
  </sheetViews>
  <sheetFormatPr defaultColWidth="10" defaultRowHeight="14" outlineLevelCol="5"/>
  <cols>
    <col min="1" max="1" width="0.809090909090909" customWidth="1"/>
    <col min="2" max="2" width="0.136363636363636" customWidth="1"/>
    <col min="3" max="3" width="26.0545454545455" customWidth="1"/>
    <col min="4" max="4" width="16.8272727272727" customWidth="1"/>
    <col min="5" max="5" width="26.6" customWidth="1"/>
    <col min="6" max="6" width="17.3636363636364" customWidth="1"/>
    <col min="7" max="8" width="9.77272727272727" customWidth="1"/>
  </cols>
  <sheetData>
    <row r="1" ht="16.35" customHeight="1" spans="1:6">
      <c r="A1" s="1"/>
      <c r="C1" s="2" t="s">
        <v>176</v>
      </c>
    </row>
    <row r="2" ht="16.35" customHeight="1" spans="1:6">
      <c r="C2" s="24" t="s">
        <v>177</v>
      </c>
      <c r="D2" s="24"/>
      <c r="E2" s="24"/>
      <c r="F2" s="24"/>
    </row>
    <row r="3" ht="16.35" customHeight="1" spans="1:6">
      <c r="C3" s="24"/>
      <c r="D3" s="24"/>
      <c r="E3" s="24"/>
      <c r="F3" s="24"/>
    </row>
    <row r="4" ht="16.35" customHeight="1"/>
    <row r="5" ht="23.25" customHeight="1" spans="1:6">
      <c r="F5" s="59" t="s">
        <v>7</v>
      </c>
    </row>
    <row r="6" ht="34.5" customHeight="1" spans="1:6">
      <c r="C6" s="60" t="s">
        <v>8</v>
      </c>
      <c r="D6" s="60"/>
      <c r="E6" s="60" t="s">
        <v>9</v>
      </c>
      <c r="F6" s="60"/>
    </row>
    <row r="7" ht="32.75" customHeight="1" spans="1:6">
      <c r="C7" s="60" t="s">
        <v>10</v>
      </c>
      <c r="D7" s="60" t="s">
        <v>11</v>
      </c>
      <c r="E7" s="60" t="s">
        <v>10</v>
      </c>
      <c r="F7" s="60" t="s">
        <v>11</v>
      </c>
    </row>
    <row r="8" ht="25" customHeight="1" spans="1:6">
      <c r="C8" s="61" t="s">
        <v>12</v>
      </c>
      <c r="D8" s="62">
        <f>SUM(D9:D16)</f>
        <v>1543.65</v>
      </c>
      <c r="E8" s="61" t="s">
        <v>12</v>
      </c>
      <c r="F8" s="62">
        <f>SUM(F9:F16)</f>
        <v>1543.65</v>
      </c>
    </row>
    <row r="9" ht="20.7" customHeight="1" spans="1:6">
      <c r="B9" s="63" t="s">
        <v>178</v>
      </c>
      <c r="C9" s="64" t="s">
        <v>18</v>
      </c>
      <c r="D9" s="62">
        <f>表一!C7+表一!C16</f>
        <v>1543.65</v>
      </c>
      <c r="E9" s="64" t="str">
        <f>表一!D7</f>
        <v>一般公共服务支出</v>
      </c>
      <c r="F9" s="62">
        <f>表一!E7</f>
        <v>437.09</v>
      </c>
    </row>
    <row r="10" ht="20.7" customHeight="1" spans="1:6">
      <c r="B10" s="63"/>
      <c r="C10" s="64" t="s">
        <v>20</v>
      </c>
      <c r="D10" s="62"/>
      <c r="E10" s="64" t="str">
        <f>表一!D8</f>
        <v>公共安全支出</v>
      </c>
      <c r="F10" s="62">
        <f>表一!E8</f>
        <v>1.59</v>
      </c>
    </row>
    <row r="11" ht="20.7" customHeight="1" spans="1:6">
      <c r="B11" s="63"/>
      <c r="C11" s="64" t="s">
        <v>21</v>
      </c>
      <c r="D11" s="62"/>
      <c r="E11" s="64" t="str">
        <f>表一!D9</f>
        <v>文化旅游体育与传媒支出</v>
      </c>
      <c r="F11" s="62">
        <f>表一!E9</f>
        <v>0.13</v>
      </c>
    </row>
    <row r="12" ht="20.7" customHeight="1" spans="1:6">
      <c r="B12" s="63"/>
      <c r="C12" s="64" t="s">
        <v>179</v>
      </c>
      <c r="D12" s="62"/>
      <c r="E12" s="64" t="str">
        <f>表一!D10</f>
        <v>社会保障和就业支出</v>
      </c>
      <c r="F12" s="62">
        <f>表一!E10</f>
        <v>121.31</v>
      </c>
    </row>
    <row r="13" ht="20.7" customHeight="1" spans="1:6">
      <c r="B13" s="63"/>
      <c r="C13" s="64" t="s">
        <v>180</v>
      </c>
      <c r="D13" s="62"/>
      <c r="E13" s="64" t="str">
        <f>表一!D11</f>
        <v>卫生健康支出</v>
      </c>
      <c r="F13" s="62">
        <f>表一!E11</f>
        <v>30.59</v>
      </c>
    </row>
    <row r="14" ht="20.7" customHeight="1" spans="1:6">
      <c r="B14" s="63"/>
      <c r="C14" s="64" t="s">
        <v>181</v>
      </c>
      <c r="D14" s="62"/>
      <c r="E14" s="64" t="str">
        <f>表一!D12</f>
        <v>节能环保支出</v>
      </c>
      <c r="F14" s="62">
        <f>表一!E12</f>
        <v>24.93</v>
      </c>
    </row>
    <row r="15" ht="20.7" customHeight="1" spans="1:6">
      <c r="B15" s="63"/>
      <c r="C15" s="64" t="s">
        <v>182</v>
      </c>
      <c r="D15" s="62"/>
      <c r="E15" s="64" t="str">
        <f>表一!D13</f>
        <v>农林水支出</v>
      </c>
      <c r="F15" s="62">
        <f>表一!E13</f>
        <v>886.33</v>
      </c>
    </row>
    <row r="16" ht="20.7" customHeight="1" spans="1:6">
      <c r="B16" s="63"/>
      <c r="C16" s="64" t="s">
        <v>183</v>
      </c>
      <c r="D16" s="62"/>
      <c r="E16" s="64" t="str">
        <f>表一!D14</f>
        <v>住房保障支出</v>
      </c>
      <c r="F16" s="62">
        <f>表一!E14</f>
        <v>41.68</v>
      </c>
    </row>
    <row r="17" ht="20.7" customHeight="1" spans="2:6">
      <c r="B17" s="63"/>
      <c r="C17" s="64" t="s">
        <v>184</v>
      </c>
      <c r="D17" s="62"/>
      <c r="E17" s="64"/>
      <c r="F17" s="6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E41" sqref="E41"/>
    </sheetView>
  </sheetViews>
  <sheetFormatPr defaultColWidth="10" defaultRowHeight="14"/>
  <cols>
    <col min="1" max="1" width="0.409090909090909" customWidth="1"/>
    <col min="2" max="2" width="10.0363636363636" customWidth="1"/>
    <col min="3" max="3" width="29.9909090909091" customWidth="1"/>
    <col min="4" max="4" width="11.5363636363636" customWidth="1"/>
    <col min="5" max="5" width="9.77272727272727" customWidth="1"/>
    <col min="6" max="6" width="10.5818181818182" customWidth="1"/>
    <col min="7" max="7" width="11.1272727272727" customWidth="1"/>
    <col min="8" max="8" width="10.5818181818182" customWidth="1"/>
    <col min="9" max="9" width="10.8545454545455" customWidth="1"/>
    <col min="10" max="10" width="10.7181818181818" customWidth="1"/>
    <col min="11" max="11" width="10.4454545454545" customWidth="1"/>
    <col min="12" max="12" width="11.4" customWidth="1"/>
    <col min="13" max="13" width="11.5363636363636" customWidth="1"/>
  </cols>
  <sheetData>
    <row r="1" ht="16.35" customHeight="1" spans="1:13">
      <c r="A1" s="1"/>
      <c r="B1" s="2" t="s">
        <v>185</v>
      </c>
    </row>
    <row r="2" ht="16.35" customHeight="1" spans="1:13">
      <c r="B2" s="24" t="s">
        <v>186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1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/>
    <row r="5" ht="22.4" customHeight="1" spans="1:13">
      <c r="M5" s="33" t="s">
        <v>7</v>
      </c>
    </row>
    <row r="6" ht="36.2" customHeight="1" spans="1:13">
      <c r="B6" s="48" t="s">
        <v>187</v>
      </c>
      <c r="C6" s="48"/>
      <c r="D6" s="48" t="s">
        <v>39</v>
      </c>
      <c r="E6" s="49" t="s">
        <v>188</v>
      </c>
      <c r="F6" s="49" t="s">
        <v>189</v>
      </c>
      <c r="G6" s="49" t="s">
        <v>190</v>
      </c>
      <c r="H6" s="49" t="s">
        <v>191</v>
      </c>
      <c r="I6" s="49" t="s">
        <v>192</v>
      </c>
      <c r="J6" s="49" t="s">
        <v>193</v>
      </c>
      <c r="K6" s="49" t="s">
        <v>194</v>
      </c>
      <c r="L6" s="49" t="s">
        <v>195</v>
      </c>
      <c r="M6" s="49" t="s">
        <v>196</v>
      </c>
    </row>
    <row r="7" ht="30.15" customHeight="1" spans="1:13">
      <c r="B7" s="48" t="s">
        <v>108</v>
      </c>
      <c r="C7" s="48" t="s">
        <v>38</v>
      </c>
      <c r="D7" s="48"/>
      <c r="E7" s="49"/>
      <c r="F7" s="49"/>
      <c r="G7" s="49"/>
      <c r="H7" s="49"/>
      <c r="I7" s="49"/>
      <c r="J7" s="49"/>
      <c r="K7" s="49"/>
      <c r="L7" s="49"/>
      <c r="M7" s="49"/>
    </row>
    <row r="8" ht="20.7" customHeight="1" spans="1:13">
      <c r="B8" s="50" t="s">
        <v>12</v>
      </c>
      <c r="C8" s="51"/>
      <c r="D8" s="52">
        <f>E8</f>
        <v>1543.65</v>
      </c>
      <c r="E8" s="43">
        <f>E9+E18+E20+E22+E30+E33+E36+E47</f>
        <v>1543.65</v>
      </c>
      <c r="F8" s="52"/>
      <c r="G8" s="52"/>
      <c r="H8" s="52"/>
      <c r="I8" s="52"/>
      <c r="J8" s="52"/>
      <c r="K8" s="52"/>
      <c r="L8" s="52"/>
      <c r="M8" s="52"/>
    </row>
    <row r="9" ht="20.7" customHeight="1" spans="1:13">
      <c r="B9" s="22" t="s">
        <v>42</v>
      </c>
      <c r="C9" s="53" t="s">
        <v>19</v>
      </c>
      <c r="D9" s="54">
        <f t="shared" ref="D8:D49" si="0">E9</f>
        <v>437.09</v>
      </c>
      <c r="E9" s="54">
        <v>437.09</v>
      </c>
      <c r="F9" s="55"/>
      <c r="G9" s="55"/>
      <c r="H9" s="55"/>
      <c r="I9" s="55"/>
      <c r="J9" s="55"/>
      <c r="K9" s="55"/>
      <c r="L9" s="55"/>
      <c r="M9" s="55"/>
    </row>
    <row r="10" ht="18.1" customHeight="1" spans="1:13">
      <c r="B10" s="44" t="s">
        <v>43</v>
      </c>
      <c r="C10" s="56" t="s">
        <v>44</v>
      </c>
      <c r="D10" s="54">
        <f t="shared" si="0"/>
        <v>22.25</v>
      </c>
      <c r="E10" s="54">
        <v>22.25</v>
      </c>
      <c r="F10" s="55"/>
      <c r="G10" s="55"/>
      <c r="H10" s="55"/>
      <c r="I10" s="55"/>
      <c r="J10" s="55"/>
      <c r="K10" s="55"/>
      <c r="L10" s="55"/>
      <c r="M10" s="55"/>
    </row>
    <row r="11" ht="19.8" customHeight="1" spans="1:13">
      <c r="B11" s="44" t="s">
        <v>45</v>
      </c>
      <c r="C11" s="56" t="s">
        <v>46</v>
      </c>
      <c r="D11" s="54">
        <f t="shared" si="0"/>
        <v>22.25</v>
      </c>
      <c r="E11" s="54">
        <v>22.25</v>
      </c>
      <c r="F11" s="55"/>
      <c r="G11" s="55"/>
      <c r="H11" s="55"/>
      <c r="I11" s="55"/>
      <c r="J11" s="55"/>
      <c r="K11" s="55"/>
      <c r="L11" s="55"/>
      <c r="M11" s="55"/>
    </row>
    <row r="12" ht="18.1" customHeight="1" spans="1:13">
      <c r="B12" s="44" t="s">
        <v>47</v>
      </c>
      <c r="C12" s="56" t="s">
        <v>48</v>
      </c>
      <c r="D12" s="54">
        <f t="shared" si="0"/>
        <v>391.5</v>
      </c>
      <c r="E12" s="54">
        <v>391.5</v>
      </c>
      <c r="F12" s="55"/>
      <c r="G12" s="55"/>
      <c r="H12" s="55"/>
      <c r="I12" s="55"/>
      <c r="J12" s="55"/>
      <c r="K12" s="55"/>
      <c r="L12" s="55"/>
      <c r="M12" s="55"/>
    </row>
    <row r="13" ht="19.8" customHeight="1" spans="1:13">
      <c r="B13" s="44" t="s">
        <v>49</v>
      </c>
      <c r="C13" s="56" t="s">
        <v>50</v>
      </c>
      <c r="D13" s="54">
        <f t="shared" si="0"/>
        <v>391.5</v>
      </c>
      <c r="E13" s="54">
        <v>391.5</v>
      </c>
      <c r="F13" s="55"/>
      <c r="G13" s="55"/>
      <c r="H13" s="55"/>
      <c r="I13" s="55"/>
      <c r="J13" s="55"/>
      <c r="K13" s="55"/>
      <c r="L13" s="55"/>
      <c r="M13" s="55"/>
    </row>
    <row r="14" ht="18.1" customHeight="1" spans="1:13">
      <c r="B14" s="44" t="s">
        <v>51</v>
      </c>
      <c r="C14" s="56" t="s">
        <v>52</v>
      </c>
      <c r="D14" s="54">
        <f t="shared" si="0"/>
        <v>0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</row>
    <row r="15" ht="19.8" customHeight="1" spans="1:13">
      <c r="B15" s="44" t="s">
        <v>53</v>
      </c>
      <c r="C15" s="56" t="s">
        <v>54</v>
      </c>
      <c r="D15" s="54">
        <f t="shared" si="0"/>
        <v>0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</row>
    <row r="16" ht="20.7" customHeight="1" spans="1:13">
      <c r="B16" s="44" t="s">
        <v>55</v>
      </c>
      <c r="C16" s="56" t="s">
        <v>56</v>
      </c>
      <c r="D16" s="54">
        <f t="shared" si="0"/>
        <v>23.34</v>
      </c>
      <c r="E16" s="54">
        <v>23.34</v>
      </c>
      <c r="F16" s="55"/>
      <c r="G16" s="55"/>
      <c r="H16" s="55"/>
      <c r="I16" s="55"/>
      <c r="J16" s="55"/>
      <c r="K16" s="55"/>
      <c r="L16" s="55"/>
      <c r="M16" s="55"/>
    </row>
    <row r="17" ht="18.1" customHeight="1" spans="2:13">
      <c r="B17" s="44" t="s">
        <v>57</v>
      </c>
      <c r="C17" s="56" t="s">
        <v>58</v>
      </c>
      <c r="D17" s="54">
        <f t="shared" si="0"/>
        <v>23.34</v>
      </c>
      <c r="E17" s="54">
        <v>23.34</v>
      </c>
      <c r="F17" s="55"/>
      <c r="G17" s="55"/>
      <c r="H17" s="55"/>
      <c r="I17" s="55"/>
      <c r="J17" s="55"/>
      <c r="K17" s="55"/>
      <c r="L17" s="55"/>
      <c r="M17" s="55"/>
    </row>
    <row r="18" ht="19.8" customHeight="1" spans="2:13">
      <c r="B18" s="44">
        <v>204</v>
      </c>
      <c r="C18" s="56"/>
      <c r="D18" s="54">
        <f t="shared" si="0"/>
        <v>1.59</v>
      </c>
      <c r="E18" s="54">
        <v>1.59</v>
      </c>
      <c r="F18" s="55"/>
      <c r="G18" s="55"/>
      <c r="H18" s="55"/>
      <c r="I18" s="55"/>
      <c r="J18" s="55"/>
      <c r="K18" s="55"/>
      <c r="L18" s="55"/>
      <c r="M18" s="55"/>
    </row>
    <row r="19" ht="19.8" customHeight="1" spans="2:13">
      <c r="B19" s="45">
        <v>2040610</v>
      </c>
      <c r="C19" s="57" t="s">
        <v>60</v>
      </c>
      <c r="D19" s="54">
        <f t="shared" si="0"/>
        <v>1.59</v>
      </c>
      <c r="E19" s="54">
        <v>1.59</v>
      </c>
      <c r="F19" s="55"/>
      <c r="G19" s="55"/>
      <c r="H19" s="55"/>
      <c r="I19" s="55"/>
      <c r="J19" s="55"/>
      <c r="K19" s="55"/>
      <c r="L19" s="55"/>
      <c r="M19" s="55"/>
    </row>
    <row r="20" ht="19.8" customHeight="1" spans="2:13">
      <c r="B20" s="45">
        <v>207</v>
      </c>
      <c r="C20" s="57"/>
      <c r="D20" s="54">
        <f t="shared" si="0"/>
        <v>0.13</v>
      </c>
      <c r="E20" s="54">
        <v>0.13</v>
      </c>
      <c r="F20" s="55"/>
      <c r="G20" s="55"/>
      <c r="H20" s="55"/>
      <c r="I20" s="55"/>
      <c r="J20" s="55"/>
      <c r="K20" s="55"/>
      <c r="L20" s="55"/>
      <c r="M20" s="55"/>
    </row>
    <row r="21" ht="18.1" customHeight="1" spans="2:13">
      <c r="B21" s="45">
        <v>2070199</v>
      </c>
      <c r="C21" s="57" t="s">
        <v>62</v>
      </c>
      <c r="D21" s="54">
        <f t="shared" si="0"/>
        <v>0.13</v>
      </c>
      <c r="E21" s="54">
        <v>0.13</v>
      </c>
      <c r="F21" s="55"/>
      <c r="G21" s="55"/>
      <c r="H21" s="55"/>
      <c r="I21" s="55"/>
      <c r="J21" s="55"/>
      <c r="K21" s="55"/>
      <c r="L21" s="55"/>
      <c r="M21" s="55"/>
    </row>
    <row r="22" ht="19.8" customHeight="1" spans="2:13">
      <c r="B22" s="22" t="s">
        <v>63</v>
      </c>
      <c r="C22" s="53" t="s">
        <v>22</v>
      </c>
      <c r="D22" s="54">
        <f t="shared" si="0"/>
        <v>121.31</v>
      </c>
      <c r="E22" s="54">
        <v>121.31</v>
      </c>
      <c r="F22" s="55"/>
      <c r="G22" s="55"/>
      <c r="H22" s="55"/>
      <c r="I22" s="55"/>
      <c r="J22" s="55"/>
      <c r="K22" s="55"/>
      <c r="L22" s="55"/>
      <c r="M22" s="55"/>
    </row>
    <row r="23" ht="20.7" customHeight="1" spans="2:13">
      <c r="B23" s="22">
        <v>2082001</v>
      </c>
      <c r="C23" s="53" t="s">
        <v>64</v>
      </c>
      <c r="D23" s="54">
        <f t="shared" si="0"/>
        <v>6.89</v>
      </c>
      <c r="E23" s="54">
        <v>6.89</v>
      </c>
      <c r="F23" s="55"/>
      <c r="G23" s="55"/>
      <c r="H23" s="55"/>
      <c r="I23" s="55"/>
      <c r="J23" s="55"/>
      <c r="K23" s="55"/>
      <c r="L23" s="55"/>
      <c r="M23" s="55"/>
    </row>
    <row r="24" ht="18.1" customHeight="1" spans="2:13">
      <c r="B24" s="44" t="s">
        <v>65</v>
      </c>
      <c r="C24" s="56" t="s">
        <v>66</v>
      </c>
      <c r="D24" s="54">
        <f t="shared" si="0"/>
        <v>107.58</v>
      </c>
      <c r="E24" s="54">
        <v>107.58</v>
      </c>
      <c r="F24" s="55"/>
      <c r="G24" s="55"/>
      <c r="H24" s="55"/>
      <c r="I24" s="55"/>
      <c r="J24" s="55"/>
      <c r="K24" s="55"/>
      <c r="L24" s="55"/>
      <c r="M24" s="55"/>
    </row>
    <row r="25" ht="19.8" customHeight="1" spans="2:13">
      <c r="B25" s="44" t="s">
        <v>67</v>
      </c>
      <c r="C25" s="56" t="s">
        <v>68</v>
      </c>
      <c r="D25" s="54">
        <f t="shared" si="0"/>
        <v>34.17</v>
      </c>
      <c r="E25" s="54">
        <v>34.17</v>
      </c>
      <c r="F25" s="55"/>
      <c r="G25" s="55"/>
      <c r="H25" s="55"/>
      <c r="I25" s="55"/>
      <c r="J25" s="55"/>
      <c r="K25" s="55"/>
      <c r="L25" s="55"/>
      <c r="M25" s="55"/>
    </row>
    <row r="26" ht="20.7" customHeight="1" spans="2:13">
      <c r="B26" s="44" t="s">
        <v>69</v>
      </c>
      <c r="C26" s="56" t="s">
        <v>70</v>
      </c>
      <c r="D26" s="54">
        <f t="shared" si="0"/>
        <v>48.94</v>
      </c>
      <c r="E26" s="54">
        <v>48.94</v>
      </c>
      <c r="F26" s="55"/>
      <c r="G26" s="55"/>
      <c r="H26" s="55"/>
      <c r="I26" s="55"/>
      <c r="J26" s="55"/>
      <c r="K26" s="55"/>
      <c r="L26" s="55"/>
      <c r="M26" s="55"/>
    </row>
    <row r="27" ht="18.1" customHeight="1" spans="2:13">
      <c r="B27" s="44" t="s">
        <v>71</v>
      </c>
      <c r="C27" s="56" t="s">
        <v>72</v>
      </c>
      <c r="D27" s="54">
        <f t="shared" si="0"/>
        <v>24.47</v>
      </c>
      <c r="E27" s="54">
        <v>24.47</v>
      </c>
      <c r="F27" s="55"/>
      <c r="G27" s="55"/>
      <c r="H27" s="55"/>
      <c r="I27" s="55"/>
      <c r="J27" s="55"/>
      <c r="K27" s="55"/>
      <c r="L27" s="55"/>
      <c r="M27" s="55"/>
    </row>
    <row r="28" ht="19.8" customHeight="1" spans="2:13">
      <c r="B28" s="44" t="s">
        <v>73</v>
      </c>
      <c r="C28" s="56" t="s">
        <v>74</v>
      </c>
      <c r="D28" s="54">
        <f t="shared" si="0"/>
        <v>6.84</v>
      </c>
      <c r="E28" s="54">
        <v>6.84</v>
      </c>
      <c r="F28" s="55"/>
      <c r="G28" s="55"/>
      <c r="H28" s="55"/>
      <c r="I28" s="55"/>
      <c r="J28" s="55"/>
      <c r="K28" s="55"/>
      <c r="L28" s="55"/>
      <c r="M28" s="55"/>
    </row>
    <row r="29" ht="20.7" customHeight="1" spans="2:13">
      <c r="B29" s="44" t="s">
        <v>75</v>
      </c>
      <c r="C29" s="56" t="s">
        <v>76</v>
      </c>
      <c r="D29" s="54">
        <f t="shared" si="0"/>
        <v>6.84</v>
      </c>
      <c r="E29" s="54">
        <v>6.84</v>
      </c>
      <c r="F29" s="55"/>
      <c r="G29" s="55"/>
      <c r="H29" s="55"/>
      <c r="I29" s="55"/>
      <c r="J29" s="55"/>
      <c r="K29" s="55"/>
      <c r="L29" s="55"/>
      <c r="M29" s="55"/>
    </row>
    <row r="30" ht="18.1" customHeight="1" spans="2:13">
      <c r="B30" s="22" t="s">
        <v>77</v>
      </c>
      <c r="C30" s="53" t="s">
        <v>23</v>
      </c>
      <c r="D30" s="54">
        <f t="shared" si="0"/>
        <v>30.59</v>
      </c>
      <c r="E30" s="54">
        <v>30.59</v>
      </c>
      <c r="F30" s="55"/>
      <c r="G30" s="55"/>
      <c r="H30" s="55"/>
      <c r="I30" s="55"/>
      <c r="J30" s="55"/>
      <c r="K30" s="55"/>
      <c r="L30" s="55"/>
      <c r="M30" s="55"/>
    </row>
    <row r="31" ht="19.8" customHeight="1" spans="2:13">
      <c r="B31" s="44" t="s">
        <v>78</v>
      </c>
      <c r="C31" s="56" t="s">
        <v>79</v>
      </c>
      <c r="D31" s="54">
        <f t="shared" si="0"/>
        <v>30.59</v>
      </c>
      <c r="E31" s="54">
        <v>30.59</v>
      </c>
      <c r="F31" s="55"/>
      <c r="G31" s="55"/>
      <c r="H31" s="55"/>
      <c r="I31" s="55"/>
      <c r="J31" s="55"/>
      <c r="K31" s="55"/>
      <c r="L31" s="55"/>
      <c r="M31" s="55"/>
    </row>
    <row r="32" spans="2:13">
      <c r="B32" s="44" t="s">
        <v>80</v>
      </c>
      <c r="C32" s="56" t="s">
        <v>81</v>
      </c>
      <c r="D32" s="54">
        <f t="shared" si="0"/>
        <v>30.59</v>
      </c>
      <c r="E32" s="54">
        <v>30.59</v>
      </c>
      <c r="F32" s="58"/>
      <c r="G32" s="58"/>
      <c r="H32" s="58"/>
      <c r="I32" s="58"/>
      <c r="J32" s="58"/>
      <c r="K32" s="58"/>
      <c r="L32" s="58"/>
      <c r="M32" s="58"/>
    </row>
    <row r="33" spans="2:13">
      <c r="B33" s="44">
        <v>211</v>
      </c>
      <c r="C33" s="56"/>
      <c r="D33" s="54">
        <f t="shared" si="0"/>
        <v>24.93</v>
      </c>
      <c r="E33" s="54">
        <f>E34+E35</f>
        <v>24.93</v>
      </c>
      <c r="F33" s="58"/>
      <c r="G33" s="58"/>
      <c r="H33" s="58"/>
      <c r="I33" s="58"/>
      <c r="J33" s="58"/>
      <c r="K33" s="58"/>
      <c r="L33" s="58"/>
      <c r="M33" s="58"/>
    </row>
    <row r="34" spans="2:13">
      <c r="B34" s="44">
        <v>2110307</v>
      </c>
      <c r="C34" s="56" t="s">
        <v>83</v>
      </c>
      <c r="D34" s="54">
        <f t="shared" si="0"/>
        <v>24.47</v>
      </c>
      <c r="E34" s="54">
        <v>24.47</v>
      </c>
      <c r="F34" s="58"/>
      <c r="G34" s="58"/>
      <c r="H34" s="58"/>
      <c r="I34" s="58"/>
      <c r="J34" s="58"/>
      <c r="K34" s="58"/>
      <c r="L34" s="58"/>
      <c r="M34" s="58"/>
    </row>
    <row r="35" spans="2:13">
      <c r="B35" s="44">
        <v>2110401</v>
      </c>
      <c r="C35" s="56" t="s">
        <v>84</v>
      </c>
      <c r="D35" s="54">
        <f t="shared" si="0"/>
        <v>0.46</v>
      </c>
      <c r="E35" s="54">
        <v>0.46</v>
      </c>
      <c r="F35" s="58"/>
      <c r="G35" s="58"/>
      <c r="H35" s="58"/>
      <c r="I35" s="58"/>
      <c r="J35" s="58"/>
      <c r="K35" s="58"/>
      <c r="L35" s="58"/>
      <c r="M35" s="58"/>
    </row>
    <row r="36" spans="2:13">
      <c r="B36" s="22" t="s">
        <v>85</v>
      </c>
      <c r="C36" s="53" t="s">
        <v>24</v>
      </c>
      <c r="D36" s="54">
        <f t="shared" si="0"/>
        <v>886.33</v>
      </c>
      <c r="E36" s="54">
        <f>E37+E38+E39+E40+E41+E42+E43+E44</f>
        <v>886.33</v>
      </c>
      <c r="F36" s="58"/>
      <c r="G36" s="58"/>
      <c r="H36" s="58"/>
      <c r="I36" s="58"/>
      <c r="J36" s="58"/>
      <c r="K36" s="58"/>
      <c r="L36" s="58"/>
      <c r="M36" s="58"/>
    </row>
    <row r="37" spans="2:13">
      <c r="B37" s="22">
        <v>2130108</v>
      </c>
      <c r="C37" s="53" t="s">
        <v>86</v>
      </c>
      <c r="D37" s="54">
        <f t="shared" si="0"/>
        <v>5.1</v>
      </c>
      <c r="E37" s="54">
        <v>5.1</v>
      </c>
      <c r="F37" s="58"/>
      <c r="G37" s="58"/>
      <c r="H37" s="58"/>
      <c r="I37" s="58"/>
      <c r="J37" s="58"/>
      <c r="K37" s="58"/>
      <c r="L37" s="58"/>
      <c r="M37" s="58"/>
    </row>
    <row r="38" spans="2:13">
      <c r="B38" s="22">
        <v>2130119</v>
      </c>
      <c r="C38" s="53" t="s">
        <v>87</v>
      </c>
      <c r="D38" s="54">
        <f t="shared" si="0"/>
        <v>3.76</v>
      </c>
      <c r="E38" s="54">
        <v>3.76</v>
      </c>
      <c r="F38" s="58"/>
      <c r="G38" s="58"/>
      <c r="H38" s="58"/>
      <c r="I38" s="58"/>
      <c r="J38" s="58"/>
      <c r="K38" s="58"/>
      <c r="L38" s="58"/>
      <c r="M38" s="58"/>
    </row>
    <row r="39" spans="2:13">
      <c r="B39" s="22">
        <v>2130335</v>
      </c>
      <c r="C39" s="53" t="s">
        <v>88</v>
      </c>
      <c r="D39" s="54">
        <f t="shared" si="0"/>
        <v>1.01</v>
      </c>
      <c r="E39" s="54">
        <v>1.01</v>
      </c>
      <c r="F39" s="58"/>
      <c r="G39" s="58"/>
      <c r="H39" s="58"/>
      <c r="I39" s="58"/>
      <c r="J39" s="58"/>
      <c r="K39" s="58"/>
      <c r="L39" s="58"/>
      <c r="M39" s="58"/>
    </row>
    <row r="40" spans="2:13">
      <c r="B40" s="22">
        <v>2130504</v>
      </c>
      <c r="C40" s="53" t="s">
        <v>89</v>
      </c>
      <c r="D40" s="54">
        <f t="shared" si="0"/>
        <v>505.95</v>
      </c>
      <c r="E40" s="54">
        <f>506.07-0.12</f>
        <v>505.95</v>
      </c>
      <c r="F40" s="58"/>
      <c r="G40" s="58"/>
      <c r="H40" s="58"/>
      <c r="I40" s="58"/>
      <c r="J40" s="58"/>
      <c r="K40" s="58"/>
      <c r="L40" s="58"/>
      <c r="M40" s="58"/>
    </row>
    <row r="41" spans="2:13">
      <c r="B41" s="44">
        <v>2130505</v>
      </c>
      <c r="C41" s="56" t="s">
        <v>90</v>
      </c>
      <c r="D41" s="54">
        <f t="shared" si="0"/>
        <v>13.5</v>
      </c>
      <c r="E41" s="54">
        <v>13.5</v>
      </c>
      <c r="F41" s="58"/>
      <c r="G41" s="58"/>
      <c r="H41" s="58"/>
      <c r="I41" s="58"/>
      <c r="J41" s="58"/>
      <c r="K41" s="58"/>
      <c r="L41" s="58"/>
      <c r="M41" s="58"/>
    </row>
    <row r="42" spans="2:13">
      <c r="B42" s="44">
        <v>2130506</v>
      </c>
      <c r="C42" s="56" t="s">
        <v>91</v>
      </c>
      <c r="D42" s="54">
        <f t="shared" si="0"/>
        <v>1.25</v>
      </c>
      <c r="E42" s="54">
        <v>1.25</v>
      </c>
      <c r="F42" s="58"/>
      <c r="G42" s="58"/>
      <c r="H42" s="58"/>
      <c r="I42" s="58"/>
      <c r="J42" s="58"/>
      <c r="K42" s="58"/>
      <c r="L42" s="58"/>
      <c r="M42" s="58"/>
    </row>
    <row r="43" ht="26" spans="2:13">
      <c r="B43" s="44">
        <v>2130599</v>
      </c>
      <c r="C43" s="56" t="s">
        <v>92</v>
      </c>
      <c r="D43" s="54">
        <f t="shared" si="0"/>
        <v>2.15</v>
      </c>
      <c r="E43" s="54">
        <v>2.15</v>
      </c>
      <c r="F43" s="58"/>
      <c r="G43" s="58"/>
      <c r="H43" s="58"/>
      <c r="I43" s="58"/>
      <c r="J43" s="58"/>
      <c r="K43" s="58"/>
      <c r="L43" s="58"/>
      <c r="M43" s="58"/>
    </row>
    <row r="44" spans="2:13">
      <c r="B44" s="44" t="s">
        <v>93</v>
      </c>
      <c r="C44" s="56" t="s">
        <v>94</v>
      </c>
      <c r="D44" s="54">
        <f t="shared" si="0"/>
        <v>353.61</v>
      </c>
      <c r="E44" s="54">
        <v>353.61</v>
      </c>
      <c r="F44" s="58"/>
      <c r="G44" s="58"/>
      <c r="H44" s="58"/>
      <c r="I44" s="58"/>
      <c r="J44" s="58"/>
      <c r="K44" s="58"/>
      <c r="L44" s="58"/>
      <c r="M44" s="58"/>
    </row>
    <row r="45" spans="2:13">
      <c r="B45" s="44">
        <v>2130701</v>
      </c>
      <c r="C45" s="56" t="s">
        <v>95</v>
      </c>
      <c r="D45" s="54">
        <f t="shared" si="0"/>
        <v>44</v>
      </c>
      <c r="E45" s="54">
        <v>44</v>
      </c>
      <c r="F45" s="58"/>
      <c r="G45" s="58"/>
      <c r="H45" s="58"/>
      <c r="I45" s="58"/>
      <c r="J45" s="58"/>
      <c r="K45" s="58"/>
      <c r="L45" s="58"/>
      <c r="M45" s="58"/>
    </row>
    <row r="46" spans="2:13">
      <c r="B46" s="44" t="s">
        <v>96</v>
      </c>
      <c r="C46" s="56" t="s">
        <v>97</v>
      </c>
      <c r="D46" s="54">
        <f t="shared" si="0"/>
        <v>309.61</v>
      </c>
      <c r="E46" s="54">
        <v>309.61</v>
      </c>
      <c r="F46" s="58"/>
      <c r="G46" s="58"/>
      <c r="H46" s="58"/>
      <c r="I46" s="58"/>
      <c r="J46" s="58"/>
      <c r="K46" s="58"/>
      <c r="L46" s="58"/>
      <c r="M46" s="58"/>
    </row>
    <row r="47" spans="2:13">
      <c r="B47" s="22" t="s">
        <v>98</v>
      </c>
      <c r="C47" s="53" t="s">
        <v>25</v>
      </c>
      <c r="D47" s="54">
        <f t="shared" si="0"/>
        <v>41.68</v>
      </c>
      <c r="E47" s="58">
        <v>41.68</v>
      </c>
      <c r="F47" s="58"/>
      <c r="G47" s="58"/>
      <c r="H47" s="58"/>
      <c r="I47" s="58"/>
      <c r="J47" s="58"/>
      <c r="K47" s="58"/>
      <c r="L47" s="58"/>
      <c r="M47" s="58"/>
    </row>
    <row r="48" spans="2:13">
      <c r="B48" s="44" t="s">
        <v>99</v>
      </c>
      <c r="C48" s="56" t="s">
        <v>100</v>
      </c>
      <c r="D48" s="54">
        <f t="shared" si="0"/>
        <v>41.68</v>
      </c>
      <c r="E48" s="58">
        <v>41.68</v>
      </c>
      <c r="F48" s="58"/>
      <c r="G48" s="58"/>
      <c r="H48" s="58"/>
      <c r="I48" s="58"/>
      <c r="J48" s="58"/>
      <c r="K48" s="58"/>
      <c r="L48" s="58"/>
      <c r="M48" s="58"/>
    </row>
    <row r="49" spans="2:13">
      <c r="B49" s="44" t="s">
        <v>101</v>
      </c>
      <c r="C49" s="56" t="s">
        <v>102</v>
      </c>
      <c r="D49" s="54">
        <f t="shared" si="0"/>
        <v>41.68</v>
      </c>
      <c r="E49" s="58">
        <v>41.68</v>
      </c>
      <c r="F49" s="58"/>
      <c r="G49" s="58"/>
      <c r="H49" s="58"/>
      <c r="I49" s="58"/>
      <c r="J49" s="58"/>
      <c r="K49" s="58"/>
      <c r="L49" s="58"/>
      <c r="M49" s="58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F40" sqref="F40"/>
    </sheetView>
  </sheetViews>
  <sheetFormatPr defaultColWidth="10" defaultRowHeight="14" outlineLevelCol="5"/>
  <cols>
    <col min="1" max="1" width="0.536363636363636" customWidth="1"/>
    <col min="2" max="2" width="16.2818181818182" customWidth="1"/>
    <col min="3" max="3" width="27.9545454545455" customWidth="1"/>
    <col min="4" max="4" width="17.9090909090909" customWidth="1"/>
    <col min="5" max="5" width="17.3636363636364" customWidth="1"/>
    <col min="6" max="6" width="15.4727272727273" customWidth="1"/>
  </cols>
  <sheetData>
    <row r="1" ht="16.35" customHeight="1" spans="1:6">
      <c r="A1" s="1"/>
      <c r="B1" s="2" t="s">
        <v>197</v>
      </c>
    </row>
    <row r="2" ht="16.35" customHeight="1" spans="1:6">
      <c r="B2" s="24" t="s">
        <v>198</v>
      </c>
      <c r="C2" s="24"/>
      <c r="D2" s="24"/>
      <c r="E2" s="24"/>
      <c r="F2" s="24"/>
    </row>
    <row r="3" ht="16.35" customHeight="1" spans="1:6">
      <c r="B3" s="24"/>
      <c r="C3" s="24"/>
      <c r="D3" s="24"/>
      <c r="E3" s="24"/>
      <c r="F3" s="24"/>
    </row>
    <row r="4" ht="16.35" customHeight="1" spans="1:6">
      <c r="B4" s="39"/>
      <c r="C4" s="39"/>
      <c r="D4" s="39"/>
      <c r="E4" s="39"/>
      <c r="F4" s="39"/>
    </row>
    <row r="5" ht="18.95" customHeight="1" spans="1:6">
      <c r="B5" s="39"/>
      <c r="C5" s="39"/>
      <c r="D5" s="39"/>
      <c r="E5" s="39"/>
      <c r="F5" s="6" t="s">
        <v>7</v>
      </c>
    </row>
    <row r="6" ht="31.9" customHeight="1" spans="1:6">
      <c r="B6" s="40" t="s">
        <v>108</v>
      </c>
      <c r="C6" s="40" t="s">
        <v>38</v>
      </c>
      <c r="D6" s="40" t="s">
        <v>39</v>
      </c>
      <c r="E6" s="40" t="s">
        <v>199</v>
      </c>
      <c r="F6" s="40" t="s">
        <v>200</v>
      </c>
    </row>
    <row r="7" ht="23.25" customHeight="1" spans="1:6">
      <c r="B7" s="9" t="s">
        <v>12</v>
      </c>
      <c r="C7" s="9"/>
      <c r="D7" s="41">
        <f t="shared" ref="D7:D48" si="0">E7+F7</f>
        <v>1543.65</v>
      </c>
      <c r="E7" s="41">
        <f>E8+E17+E19+E21+E29+E32+E35+E46</f>
        <v>571.35</v>
      </c>
      <c r="F7" s="41">
        <f>F8+F17+F19+F21+F29+F32+F35+F46</f>
        <v>972.3</v>
      </c>
    </row>
    <row r="8" ht="21.55" customHeight="1" spans="1:6">
      <c r="B8" s="22" t="s">
        <v>42</v>
      </c>
      <c r="C8" s="42" t="s">
        <v>19</v>
      </c>
      <c r="D8" s="43">
        <f t="shared" si="0"/>
        <v>437.09</v>
      </c>
      <c r="E8" s="43">
        <f>E9+E11+E13+E15</f>
        <v>391.5</v>
      </c>
      <c r="F8" s="43">
        <f>F9+F11+F13+F15</f>
        <v>45.59</v>
      </c>
    </row>
    <row r="9" ht="20.7" customHeight="1" spans="1:6">
      <c r="B9" s="44" t="s">
        <v>43</v>
      </c>
      <c r="C9" s="11" t="s">
        <v>44</v>
      </c>
      <c r="D9" s="43">
        <f t="shared" si="0"/>
        <v>22.25</v>
      </c>
      <c r="E9" s="43">
        <f t="shared" ref="E9:E13" si="1">E10</f>
        <v>0</v>
      </c>
      <c r="F9" s="43">
        <f t="shared" ref="F9:F13" si="2">F10</f>
        <v>22.25</v>
      </c>
    </row>
    <row r="10" ht="20.7" customHeight="1" spans="1:6">
      <c r="B10" s="44" t="s">
        <v>45</v>
      </c>
      <c r="C10" s="11" t="s">
        <v>46</v>
      </c>
      <c r="D10" s="43">
        <f t="shared" si="0"/>
        <v>22.25</v>
      </c>
      <c r="E10" s="43"/>
      <c r="F10" s="43">
        <v>22.25</v>
      </c>
    </row>
    <row r="11" ht="20.7" customHeight="1" spans="1:6">
      <c r="B11" s="44" t="s">
        <v>47</v>
      </c>
      <c r="C11" s="11" t="s">
        <v>48</v>
      </c>
      <c r="D11" s="43">
        <f t="shared" si="0"/>
        <v>391.5</v>
      </c>
      <c r="E11" s="43">
        <f t="shared" si="1"/>
        <v>391.5</v>
      </c>
      <c r="F11" s="43">
        <f t="shared" si="2"/>
        <v>0</v>
      </c>
    </row>
    <row r="12" ht="20.7" customHeight="1" spans="1:6">
      <c r="B12" s="44" t="s">
        <v>49</v>
      </c>
      <c r="C12" s="11" t="s">
        <v>50</v>
      </c>
      <c r="D12" s="43">
        <f t="shared" si="0"/>
        <v>391.5</v>
      </c>
      <c r="E12" s="43">
        <f>390.66+0.84</f>
        <v>391.5</v>
      </c>
      <c r="F12" s="43"/>
    </row>
    <row r="13" ht="20.7" customHeight="1" spans="1:6">
      <c r="B13" s="44" t="s">
        <v>51</v>
      </c>
      <c r="C13" s="11" t="s">
        <v>52</v>
      </c>
      <c r="D13" s="43">
        <f t="shared" si="0"/>
        <v>0</v>
      </c>
      <c r="E13" s="43">
        <f t="shared" si="1"/>
        <v>0</v>
      </c>
      <c r="F13" s="43">
        <f t="shared" si="2"/>
        <v>0</v>
      </c>
    </row>
    <row r="14" ht="20.7" customHeight="1" spans="1:6">
      <c r="B14" s="44" t="s">
        <v>53</v>
      </c>
      <c r="C14" s="11" t="s">
        <v>54</v>
      </c>
      <c r="D14" s="43">
        <f t="shared" si="0"/>
        <v>0</v>
      </c>
      <c r="E14" s="43"/>
      <c r="F14" s="43"/>
    </row>
    <row r="15" ht="21.55" customHeight="1" spans="1:6">
      <c r="B15" s="44" t="s">
        <v>55</v>
      </c>
      <c r="C15" s="11" t="s">
        <v>56</v>
      </c>
      <c r="D15" s="43">
        <f t="shared" si="0"/>
        <v>23.34</v>
      </c>
      <c r="E15" s="43">
        <f t="shared" ref="E15:E19" si="3">E16</f>
        <v>0</v>
      </c>
      <c r="F15" s="43">
        <f t="shared" ref="F15:F19" si="4">F16</f>
        <v>23.34</v>
      </c>
    </row>
    <row r="16" ht="20.7" customHeight="1" spans="1:6">
      <c r="B16" s="44" t="s">
        <v>57</v>
      </c>
      <c r="C16" s="11" t="s">
        <v>58</v>
      </c>
      <c r="D16" s="43">
        <f t="shared" si="0"/>
        <v>23.34</v>
      </c>
      <c r="E16" s="43"/>
      <c r="F16" s="43">
        <v>23.34</v>
      </c>
    </row>
    <row r="17" ht="20.7" customHeight="1" spans="2:6">
      <c r="B17" s="44">
        <v>204</v>
      </c>
      <c r="C17" s="11" t="str">
        <f>表二!C18</f>
        <v>公共安全支出</v>
      </c>
      <c r="D17" s="43">
        <f t="shared" si="0"/>
        <v>1.59</v>
      </c>
      <c r="E17" s="43">
        <f t="shared" si="3"/>
        <v>0</v>
      </c>
      <c r="F17" s="43">
        <f t="shared" si="4"/>
        <v>1.59</v>
      </c>
    </row>
    <row r="18" ht="20.7" customHeight="1" spans="2:6">
      <c r="B18" s="45">
        <v>2040610</v>
      </c>
      <c r="C18" s="46" t="s">
        <v>60</v>
      </c>
      <c r="D18" s="43">
        <f t="shared" si="0"/>
        <v>1.59</v>
      </c>
      <c r="E18" s="47"/>
      <c r="F18" s="47">
        <v>1.59</v>
      </c>
    </row>
    <row r="19" ht="20.7" customHeight="1" spans="2:6">
      <c r="B19" s="45">
        <v>207</v>
      </c>
      <c r="C19" s="46" t="str">
        <f>表二!C20</f>
        <v>文化旅游体育与传媒支出</v>
      </c>
      <c r="D19" s="43">
        <f t="shared" si="0"/>
        <v>0.13</v>
      </c>
      <c r="E19" s="47">
        <f t="shared" si="3"/>
        <v>0</v>
      </c>
      <c r="F19" s="47">
        <f t="shared" si="4"/>
        <v>0.13</v>
      </c>
    </row>
    <row r="20" ht="20.7" customHeight="1" spans="2:6">
      <c r="B20" s="45">
        <v>2070199</v>
      </c>
      <c r="C20" s="46" t="s">
        <v>62</v>
      </c>
      <c r="D20" s="43">
        <f t="shared" si="0"/>
        <v>0.13</v>
      </c>
      <c r="E20" s="47"/>
      <c r="F20" s="47">
        <v>0.13</v>
      </c>
    </row>
    <row r="21" ht="20.7" customHeight="1" spans="2:6">
      <c r="B21" s="22" t="s">
        <v>63</v>
      </c>
      <c r="C21" s="42" t="s">
        <v>22</v>
      </c>
      <c r="D21" s="43">
        <f t="shared" si="0"/>
        <v>121.31</v>
      </c>
      <c r="E21" s="43">
        <f>E22+E23+E27</f>
        <v>107.58</v>
      </c>
      <c r="F21" s="43">
        <f>F22+F23+F27</f>
        <v>13.73</v>
      </c>
    </row>
    <row r="22" ht="21.55" customHeight="1" spans="2:6">
      <c r="B22" s="22">
        <v>2082001</v>
      </c>
      <c r="C22" s="42" t="s">
        <v>64</v>
      </c>
      <c r="D22" s="43">
        <f t="shared" si="0"/>
        <v>6.89</v>
      </c>
      <c r="E22" s="43"/>
      <c r="F22" s="43">
        <v>6.89</v>
      </c>
    </row>
    <row r="23" ht="20.7" customHeight="1" spans="2:6">
      <c r="B23" s="44" t="s">
        <v>65</v>
      </c>
      <c r="C23" s="11" t="s">
        <v>66</v>
      </c>
      <c r="D23" s="43">
        <f t="shared" si="0"/>
        <v>107.58</v>
      </c>
      <c r="E23" s="43">
        <f>E24+E25+E26</f>
        <v>107.58</v>
      </c>
      <c r="F23" s="43"/>
    </row>
    <row r="24" ht="20.7" customHeight="1" spans="2:6">
      <c r="B24" s="44" t="s">
        <v>67</v>
      </c>
      <c r="C24" s="11" t="s">
        <v>68</v>
      </c>
      <c r="D24" s="43">
        <f t="shared" si="0"/>
        <v>34.17</v>
      </c>
      <c r="E24" s="43">
        <f>33.4+0.77</f>
        <v>34.17</v>
      </c>
      <c r="F24" s="43"/>
    </row>
    <row r="25" ht="21.55" customHeight="1" spans="2:6">
      <c r="B25" s="44" t="s">
        <v>69</v>
      </c>
      <c r="C25" s="11" t="s">
        <v>70</v>
      </c>
      <c r="D25" s="43">
        <f t="shared" si="0"/>
        <v>48.94</v>
      </c>
      <c r="E25" s="43">
        <v>48.94</v>
      </c>
      <c r="F25" s="43"/>
    </row>
    <row r="26" ht="20.7" customHeight="1" spans="2:6">
      <c r="B26" s="44" t="s">
        <v>71</v>
      </c>
      <c r="C26" s="11" t="s">
        <v>72</v>
      </c>
      <c r="D26" s="43">
        <f t="shared" si="0"/>
        <v>24.47</v>
      </c>
      <c r="E26" s="43">
        <v>24.47</v>
      </c>
      <c r="F26" s="43"/>
    </row>
    <row r="27" ht="20.7" customHeight="1" spans="2:6">
      <c r="B27" s="44" t="s">
        <v>73</v>
      </c>
      <c r="C27" s="11" t="s">
        <v>74</v>
      </c>
      <c r="D27" s="43">
        <f t="shared" si="0"/>
        <v>6.84</v>
      </c>
      <c r="E27" s="43">
        <f t="shared" ref="E27:E30" si="5">E28</f>
        <v>0</v>
      </c>
      <c r="F27" s="43">
        <f t="shared" ref="F27:F30" si="6">F28</f>
        <v>6.84</v>
      </c>
    </row>
    <row r="28" ht="21.55" customHeight="1" spans="2:6">
      <c r="B28" s="44" t="s">
        <v>75</v>
      </c>
      <c r="C28" s="11" t="s">
        <v>76</v>
      </c>
      <c r="D28" s="43">
        <f t="shared" si="0"/>
        <v>6.84</v>
      </c>
      <c r="E28" s="43"/>
      <c r="F28" s="43">
        <v>6.84</v>
      </c>
    </row>
    <row r="29" ht="20.7" customHeight="1" spans="2:6">
      <c r="B29" s="22" t="s">
        <v>77</v>
      </c>
      <c r="C29" s="42" t="s">
        <v>23</v>
      </c>
      <c r="D29" s="43">
        <f t="shared" si="0"/>
        <v>30.59</v>
      </c>
      <c r="E29" s="43">
        <f t="shared" si="5"/>
        <v>30.59</v>
      </c>
      <c r="F29" s="43">
        <f t="shared" si="6"/>
        <v>0</v>
      </c>
    </row>
    <row r="30" ht="20.7" customHeight="1" spans="2:6">
      <c r="B30" s="44" t="s">
        <v>78</v>
      </c>
      <c r="C30" s="11" t="s">
        <v>79</v>
      </c>
      <c r="D30" s="43">
        <f t="shared" si="0"/>
        <v>30.59</v>
      </c>
      <c r="E30" s="43">
        <f t="shared" si="5"/>
        <v>30.59</v>
      </c>
      <c r="F30" s="43">
        <f t="shared" si="6"/>
        <v>0</v>
      </c>
    </row>
    <row r="31" spans="2:6">
      <c r="B31" s="44" t="s">
        <v>80</v>
      </c>
      <c r="C31" s="11" t="s">
        <v>81</v>
      </c>
      <c r="D31" s="43">
        <f t="shared" si="0"/>
        <v>30.59</v>
      </c>
      <c r="E31" s="43">
        <v>30.59</v>
      </c>
      <c r="F31" s="43"/>
    </row>
    <row r="32" spans="2:6">
      <c r="B32" s="44">
        <v>211</v>
      </c>
      <c r="C32" s="11" t="s">
        <v>82</v>
      </c>
      <c r="D32" s="43">
        <f t="shared" si="0"/>
        <v>24.93</v>
      </c>
      <c r="E32" s="43">
        <f>E33+E34</f>
        <v>0</v>
      </c>
      <c r="F32" s="43">
        <f>F33+F34</f>
        <v>24.93</v>
      </c>
    </row>
    <row r="33" spans="2:6">
      <c r="B33" s="44">
        <v>2110307</v>
      </c>
      <c r="C33" s="11" t="s">
        <v>83</v>
      </c>
      <c r="D33" s="43">
        <f t="shared" si="0"/>
        <v>24.47</v>
      </c>
      <c r="E33" s="43"/>
      <c r="F33" s="43">
        <v>24.47</v>
      </c>
    </row>
    <row r="34" spans="2:6">
      <c r="B34" s="44">
        <v>2110401</v>
      </c>
      <c r="C34" s="11" t="s">
        <v>84</v>
      </c>
      <c r="D34" s="43">
        <f t="shared" si="0"/>
        <v>0.46</v>
      </c>
      <c r="E34" s="43"/>
      <c r="F34" s="43">
        <v>0.46</v>
      </c>
    </row>
    <row r="35" spans="2:6">
      <c r="B35" s="22" t="s">
        <v>85</v>
      </c>
      <c r="C35" s="42" t="s">
        <v>24</v>
      </c>
      <c r="D35" s="43">
        <f t="shared" si="0"/>
        <v>886.33</v>
      </c>
      <c r="E35" s="43">
        <f>E36+E37+E38+E39+E40+E41+E42</f>
        <v>0</v>
      </c>
      <c r="F35" s="43">
        <f>F36+F37+F38+F39+F40+F41+F42+F43</f>
        <v>886.33</v>
      </c>
    </row>
    <row r="36" spans="2:6">
      <c r="B36" s="22">
        <v>2130108</v>
      </c>
      <c r="C36" s="42" t="s">
        <v>86</v>
      </c>
      <c r="D36" s="43">
        <f t="shared" si="0"/>
        <v>5.1</v>
      </c>
      <c r="E36" s="43"/>
      <c r="F36" s="43">
        <v>5.1</v>
      </c>
    </row>
    <row r="37" spans="2:6">
      <c r="B37" s="22">
        <v>2130119</v>
      </c>
      <c r="C37" s="42" t="s">
        <v>87</v>
      </c>
      <c r="D37" s="43">
        <f t="shared" si="0"/>
        <v>3.76</v>
      </c>
      <c r="E37" s="43"/>
      <c r="F37" s="43">
        <v>3.76</v>
      </c>
    </row>
    <row r="38" spans="2:6">
      <c r="B38" s="22">
        <v>2130335</v>
      </c>
      <c r="C38" s="42" t="s">
        <v>88</v>
      </c>
      <c r="D38" s="43">
        <f t="shared" si="0"/>
        <v>1.01</v>
      </c>
      <c r="E38" s="43"/>
      <c r="F38" s="43">
        <v>1.01</v>
      </c>
    </row>
    <row r="39" spans="2:6">
      <c r="B39" s="22">
        <v>2130504</v>
      </c>
      <c r="C39" s="42" t="s">
        <v>89</v>
      </c>
      <c r="D39" s="43">
        <f t="shared" si="0"/>
        <v>505.95</v>
      </c>
      <c r="E39" s="43"/>
      <c r="F39" s="43">
        <f>506.07-0.12</f>
        <v>505.95</v>
      </c>
    </row>
    <row r="40" spans="2:6">
      <c r="B40" s="44">
        <v>2130505</v>
      </c>
      <c r="C40" s="11" t="s">
        <v>90</v>
      </c>
      <c r="D40" s="43">
        <f t="shared" si="0"/>
        <v>13.5</v>
      </c>
      <c r="E40" s="43"/>
      <c r="F40" s="43">
        <v>13.5</v>
      </c>
    </row>
    <row r="41" spans="2:6">
      <c r="B41" s="44">
        <v>2130506</v>
      </c>
      <c r="C41" s="11" t="s">
        <v>91</v>
      </c>
      <c r="D41" s="43">
        <f t="shared" si="0"/>
        <v>1.25</v>
      </c>
      <c r="E41" s="43"/>
      <c r="F41" s="43">
        <v>1.25</v>
      </c>
    </row>
    <row r="42" ht="26" spans="2:6">
      <c r="B42" s="44">
        <v>2130599</v>
      </c>
      <c r="C42" s="11" t="s">
        <v>92</v>
      </c>
      <c r="D42" s="43">
        <f t="shared" si="0"/>
        <v>2.15</v>
      </c>
      <c r="E42" s="43"/>
      <c r="F42" s="43">
        <v>2.15</v>
      </c>
    </row>
    <row r="43" spans="2:6">
      <c r="B43" s="44" t="s">
        <v>93</v>
      </c>
      <c r="C43" s="11" t="s">
        <v>94</v>
      </c>
      <c r="D43" s="43">
        <f t="shared" si="0"/>
        <v>353.61</v>
      </c>
      <c r="E43" s="43">
        <f>E44+E45</f>
        <v>0</v>
      </c>
      <c r="F43" s="43">
        <f>F44+F45</f>
        <v>353.61</v>
      </c>
    </row>
    <row r="44" spans="2:6">
      <c r="B44" s="44">
        <v>2130701</v>
      </c>
      <c r="C44" s="11" t="s">
        <v>95</v>
      </c>
      <c r="D44" s="43">
        <f t="shared" si="0"/>
        <v>44</v>
      </c>
      <c r="E44" s="43"/>
      <c r="F44" s="43">
        <v>44</v>
      </c>
    </row>
    <row r="45" spans="2:6">
      <c r="B45" s="44" t="s">
        <v>96</v>
      </c>
      <c r="C45" s="11" t="s">
        <v>97</v>
      </c>
      <c r="D45" s="43">
        <f t="shared" si="0"/>
        <v>309.61</v>
      </c>
      <c r="E45" s="43"/>
      <c r="F45" s="43">
        <v>309.61</v>
      </c>
    </row>
    <row r="46" spans="2:6">
      <c r="B46" s="22" t="s">
        <v>98</v>
      </c>
      <c r="C46" s="42" t="s">
        <v>25</v>
      </c>
      <c r="D46" s="43">
        <f t="shared" si="0"/>
        <v>41.68</v>
      </c>
      <c r="E46" s="43">
        <f>E47</f>
        <v>41.68</v>
      </c>
      <c r="F46" s="43">
        <f>F47</f>
        <v>0</v>
      </c>
    </row>
    <row r="47" spans="2:6">
      <c r="B47" s="44" t="s">
        <v>99</v>
      </c>
      <c r="C47" s="11" t="s">
        <v>100</v>
      </c>
      <c r="D47" s="43">
        <f t="shared" si="0"/>
        <v>41.68</v>
      </c>
      <c r="E47" s="43">
        <f>E48</f>
        <v>41.68</v>
      </c>
      <c r="F47" s="43"/>
    </row>
    <row r="48" spans="2:6">
      <c r="B48" s="44" t="s">
        <v>101</v>
      </c>
      <c r="C48" s="11" t="s">
        <v>102</v>
      </c>
      <c r="D48" s="43">
        <f t="shared" si="0"/>
        <v>41.68</v>
      </c>
      <c r="E48" s="43">
        <v>41.68</v>
      </c>
      <c r="F48" s="43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逸晨曦</cp:lastModifiedBy>
  <dcterms:created xsi:type="dcterms:W3CDTF">2026-02-03T07:23:00Z</dcterms:created>
  <dcterms:modified xsi:type="dcterms:W3CDTF">2026-02-05T11:50:37Z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72709D5497F54AA8AC7B3FFB7238662A_12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