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<sst xmlns="http://schemas.openxmlformats.org/spreadsheetml/2006/main" count="353" uniqueCount="237">
  <si>
    <t>2026年部门预算公开表</t>
  </si>
  <si>
    <t>巫溪县峰灵镇人民政府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</si>
  <si>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</si>
  <si>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</si>
  <si>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</si>
  <si>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</si>
  <si>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</si>
  <si>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</si>
  <si>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</si>
  <si>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</si>
  <si>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</si>
  <si>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</si>
  <si>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</si>
  <si>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</si>
  <si>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</si>
  <si>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</si>
  <si>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</si>
  <si>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</si>
  <si>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</si>
  <si>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</si>
  <si>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</si>
  <si>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</si>
  <si>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</si>
  <si>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</si>
  <si>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农林水支出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</si>
  <si>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</si>
  <si>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</si>
  <si>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</si>
  <si>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</si>
  <si>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</si>
  <si>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</si>
  <si>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</si>
  <si>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</si>
  <si>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</si>
  <si>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</si>
  <si>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</si>
  <si>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</si>
  <si>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</si>
  <si>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</si>
  <si>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</si>
  <si>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</si>
  <si>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</si>
  <si>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</si>
  <si>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方正仿宋_GBK"/>
        <charset val="134"/>
      </rPr>
      <t> 20103</t>
    </r>
  </si>
  <si>
    <r>
      <rPr>
        <sz val="10"/>
        <color rgb="FF000000"/>
        <rFont val="方正仿宋_GBK"/>
        <charset val="134"/>
      </rPr>
      <t> 政府办公厅（室）及相关机构事务</t>
    </r>
  </si>
  <si>
    <r>
      <rPr>
        <sz val="10"/>
        <color rgb="FF000000"/>
        <rFont val="方正仿宋_GBK"/>
        <charset val="134"/>
      </rPr>
      <t>  2010350</t>
    </r>
  </si>
  <si>
    <r>
      <rPr>
        <sz val="10"/>
        <color rgb="FF000000"/>
        <rFont val="方正仿宋_GBK"/>
        <charset val="134"/>
      </rPr>
      <t>  事业运行</t>
    </r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</si>
  <si>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</si>
  <si>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</si>
  <si>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</si>
  <si>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2080502</t>
    </r>
  </si>
  <si>
    <r>
      <rPr>
        <sz val="10"/>
        <color rgb="FF000000"/>
        <rFont val="方正仿宋_GBK"/>
        <charset val="134"/>
      </rPr>
      <t>  事业单位离退休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</si>
  <si>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</si>
  <si>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</si>
  <si>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</si>
  <si>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</si>
  <si>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</si>
  <si>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</si>
  <si>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</si>
  <si>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</si>
  <si>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</si>
  <si>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t>213</t>
  </si>
  <si>
    <r>
      <rPr>
        <sz val="10"/>
        <color rgb="FF000000"/>
        <rFont val="方正仿宋_GBK"/>
        <charset val="134"/>
      </rPr>
      <t> 21301</t>
    </r>
  </si>
  <si>
    <r>
      <rPr>
        <sz val="10"/>
        <color rgb="FF000000"/>
        <rFont val="方正仿宋_GBK"/>
        <charset val="134"/>
      </rPr>
      <t> 农业农村</t>
    </r>
  </si>
  <si>
    <r>
      <rPr>
        <sz val="10"/>
        <color rgb="FF000000"/>
        <rFont val="方正仿宋_GBK"/>
        <charset val="134"/>
      </rPr>
      <t>  2130152</t>
    </r>
  </si>
  <si>
    <r>
      <rPr>
        <sz val="10"/>
        <color rgb="FF000000"/>
        <rFont val="方正仿宋_GBK"/>
        <charset val="134"/>
      </rPr>
      <t>  对高校毕业生到基层任职补助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</si>
  <si>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</si>
  <si>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</si>
  <si>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</si>
  <si>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</si>
  <si>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</si>
  <si>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</si>
  <si>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</si>
  <si>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</si>
  <si>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</si>
  <si>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</si>
  <si>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</si>
  <si>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</si>
  <si>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</si>
  <si>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charset val="134"/>
      </rPr>
      <t>301</t>
    </r>
  </si>
  <si>
    <r>
      <rPr>
        <sz val="10"/>
        <color rgb="FF000000"/>
        <rFont val="方正仿宋_GBK"/>
        <charset val="134"/>
      </rPr>
      <t>工资福利支出</t>
    </r>
  </si>
  <si>
    <r>
      <rPr>
        <sz val="10"/>
        <color rgb="FF000000"/>
        <rFont val="方正仿宋_GBK"/>
        <charset val="134"/>
      </rPr>
      <t>30101</t>
    </r>
  </si>
  <si>
    <r>
      <rPr>
        <sz val="10"/>
        <color rgb="FF000000"/>
        <rFont val="方正仿宋_GBK"/>
        <charset val="134"/>
      </rPr>
      <t>基本工资</t>
    </r>
  </si>
  <si>
    <r>
      <rPr>
        <sz val="10"/>
        <color rgb="FF000000"/>
        <rFont val="方正仿宋_GBK"/>
        <charset val="134"/>
      </rPr>
      <t>30102</t>
    </r>
  </si>
  <si>
    <r>
      <rPr>
        <sz val="10"/>
        <color rgb="FF000000"/>
        <rFont val="方正仿宋_GBK"/>
        <charset val="134"/>
      </rPr>
      <t>津贴补贴</t>
    </r>
  </si>
  <si>
    <r>
      <rPr>
        <sz val="10"/>
        <color rgb="FF000000"/>
        <rFont val="方正仿宋_GBK"/>
        <charset val="134"/>
      </rPr>
      <t>30107</t>
    </r>
  </si>
  <si>
    <r>
      <rPr>
        <sz val="10"/>
        <color rgb="FF000000"/>
        <rFont val="方正仿宋_GBK"/>
        <charset val="134"/>
      </rPr>
      <t>绩效工资</t>
    </r>
  </si>
  <si>
    <r>
      <rPr>
        <sz val="10"/>
        <color rgb="FF000000"/>
        <rFont val="方正仿宋_GBK"/>
        <charset val="134"/>
      </rPr>
      <t>30108</t>
    </r>
  </si>
  <si>
    <r>
      <rPr>
        <sz val="10"/>
        <color rgb="FF000000"/>
        <rFont val="方正仿宋_GBK"/>
        <charset val="134"/>
      </rPr>
      <t>机关事业单位基本养老保险缴费</t>
    </r>
  </si>
  <si>
    <r>
      <rPr>
        <sz val="10"/>
        <color rgb="FF000000"/>
        <rFont val="方正仿宋_GBK"/>
        <charset val="134"/>
      </rPr>
      <t>30109</t>
    </r>
  </si>
  <si>
    <r>
      <rPr>
        <sz val="10"/>
        <color rgb="FF000000"/>
        <rFont val="方正仿宋_GBK"/>
        <charset val="134"/>
      </rPr>
      <t>职业年金缴费</t>
    </r>
  </si>
  <si>
    <r>
      <rPr>
        <sz val="10"/>
        <color rgb="FF000000"/>
        <rFont val="方正仿宋_GBK"/>
        <charset val="134"/>
      </rPr>
      <t>30110</t>
    </r>
  </si>
  <si>
    <r>
      <rPr>
        <sz val="10"/>
        <color rgb="FF000000"/>
        <rFont val="方正仿宋_GBK"/>
        <charset val="134"/>
      </rPr>
      <t>职工基本医疗保险缴费</t>
    </r>
  </si>
  <si>
    <r>
      <rPr>
        <sz val="10"/>
        <color rgb="FF000000"/>
        <rFont val="方正仿宋_GBK"/>
        <charset val="134"/>
      </rPr>
      <t>30112</t>
    </r>
  </si>
  <si>
    <r>
      <rPr>
        <sz val="10"/>
        <color rgb="FF000000"/>
        <rFont val="方正仿宋_GBK"/>
        <charset val="134"/>
      </rPr>
      <t>其他社会保障缴费</t>
    </r>
  </si>
  <si>
    <r>
      <rPr>
        <sz val="10"/>
        <color rgb="FF000000"/>
        <rFont val="方正仿宋_GBK"/>
        <charset val="134"/>
      </rPr>
      <t>30113</t>
    </r>
  </si>
  <si>
    <r>
      <rPr>
        <sz val="10"/>
        <color rgb="FF000000"/>
        <rFont val="方正仿宋_GBK"/>
        <charset val="134"/>
      </rPr>
      <t>住房公积金</t>
    </r>
  </si>
  <si>
    <r>
      <rPr>
        <sz val="10"/>
        <color rgb="FF000000"/>
        <rFont val="方正仿宋_GBK"/>
        <charset val="134"/>
      </rPr>
      <t>302</t>
    </r>
  </si>
  <si>
    <r>
      <rPr>
        <sz val="10"/>
        <color rgb="FF000000"/>
        <rFont val="方正仿宋_GBK"/>
        <charset val="134"/>
      </rPr>
      <t>商品和服务支出</t>
    </r>
  </si>
  <si>
    <r>
      <rPr>
        <sz val="10"/>
        <color rgb="FF000000"/>
        <rFont val="方正仿宋_GBK"/>
        <charset val="134"/>
      </rPr>
      <t>30201</t>
    </r>
  </si>
  <si>
    <r>
      <rPr>
        <sz val="10"/>
        <color rgb="FF000000"/>
        <rFont val="方正仿宋_GBK"/>
        <charset val="134"/>
      </rPr>
      <t>办公费</t>
    </r>
  </si>
  <si>
    <r>
      <rPr>
        <sz val="10"/>
        <color rgb="FF000000"/>
        <rFont val="方正仿宋_GBK"/>
        <charset val="134"/>
      </rPr>
      <t>30211</t>
    </r>
  </si>
  <si>
    <r>
      <rPr>
        <sz val="10"/>
        <color rgb="FF000000"/>
        <rFont val="方正仿宋_GBK"/>
        <charset val="134"/>
      </rPr>
      <t>差旅费</t>
    </r>
  </si>
  <si>
    <r>
      <rPr>
        <sz val="10"/>
        <color rgb="FF000000"/>
        <rFont val="方正仿宋_GBK"/>
        <charset val="134"/>
      </rPr>
      <t>30213</t>
    </r>
  </si>
  <si>
    <r>
      <rPr>
        <sz val="10"/>
        <color rgb="FF000000"/>
        <rFont val="方正仿宋_GBK"/>
        <charset val="134"/>
      </rPr>
      <t>维修（护）费</t>
    </r>
  </si>
  <si>
    <r>
      <rPr>
        <sz val="10"/>
        <color rgb="FF000000"/>
        <rFont val="方正仿宋_GBK"/>
        <charset val="134"/>
      </rPr>
      <t>30215</t>
    </r>
  </si>
  <si>
    <r>
      <rPr>
        <sz val="10"/>
        <color rgb="FF000000"/>
        <rFont val="方正仿宋_GBK"/>
        <charset val="134"/>
      </rPr>
      <t>会议费</t>
    </r>
  </si>
  <si>
    <r>
      <rPr>
        <sz val="10"/>
        <color rgb="FF000000"/>
        <rFont val="方正仿宋_GBK"/>
        <charset val="134"/>
      </rPr>
      <t>30216</t>
    </r>
  </si>
  <si>
    <r>
      <rPr>
        <sz val="10"/>
        <color rgb="FF000000"/>
        <rFont val="方正仿宋_GBK"/>
        <charset val="134"/>
      </rPr>
      <t>培训费</t>
    </r>
  </si>
  <si>
    <r>
      <rPr>
        <sz val="10"/>
        <color rgb="FF000000"/>
        <rFont val="方正仿宋_GBK"/>
        <charset val="134"/>
      </rPr>
      <t>30217</t>
    </r>
  </si>
  <si>
    <r>
      <rPr>
        <sz val="10"/>
        <color rgb="FF000000"/>
        <rFont val="方正仿宋_GBK"/>
        <charset val="134"/>
      </rPr>
      <t>公务接待费</t>
    </r>
  </si>
  <si>
    <r>
      <rPr>
        <sz val="10"/>
        <color rgb="FF000000"/>
        <rFont val="方正仿宋_GBK"/>
        <charset val="134"/>
      </rPr>
      <t>30228</t>
    </r>
  </si>
  <si>
    <r>
      <rPr>
        <sz val="10"/>
        <color rgb="FF000000"/>
        <rFont val="方正仿宋_GBK"/>
        <charset val="134"/>
      </rPr>
      <t>工会经费</t>
    </r>
  </si>
  <si>
    <r>
      <rPr>
        <sz val="10"/>
        <color rgb="FF000000"/>
        <rFont val="方正仿宋_GBK"/>
        <charset val="134"/>
      </rPr>
      <t>30299</t>
    </r>
  </si>
  <si>
    <r>
      <rPr>
        <sz val="10"/>
        <color rgb="FF000000"/>
        <rFont val="方正仿宋_GBK"/>
        <charset val="134"/>
      </rPr>
      <t>其他商品和服务支出</t>
    </r>
  </si>
  <si>
    <r>
      <rPr>
        <sz val="10"/>
        <color rgb="FF000000"/>
        <rFont val="方正仿宋_GBK"/>
        <charset val="134"/>
      </rPr>
      <t>303</t>
    </r>
  </si>
  <si>
    <r>
      <rPr>
        <sz val="10"/>
        <color rgb="FF000000"/>
        <rFont val="方正仿宋_GBK"/>
        <charset val="134"/>
      </rPr>
      <t>对个人和家庭的补助</t>
    </r>
  </si>
  <si>
    <r>
      <rPr>
        <sz val="10"/>
        <color rgb="FF000000"/>
        <rFont val="方正仿宋_GBK"/>
        <charset val="134"/>
      </rPr>
      <t>30305</t>
    </r>
  </si>
  <si>
    <r>
      <rPr>
        <sz val="10"/>
        <color rgb="FF000000"/>
        <rFont val="方正仿宋_GBK"/>
        <charset val="134"/>
      </rPr>
      <t>生活补助</t>
    </r>
  </si>
  <si>
    <t>表四</t>
  </si>
  <si>
    <t>巫溪县峰灵镇产业发展服务中心2026年一般公共预算“三公”经费支出表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</si>
  <si>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</si>
  <si>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</si>
  <si>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</si>
  <si>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</si>
  <si>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</si>
  <si>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</si>
  <si>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</si>
  <si>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</si>
  <si>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</si>
  <si>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</si>
  <si>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</si>
  <si>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</si>
  <si>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</si>
  <si>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</si>
  <si>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</si>
  <si>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</si>
  <si>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</si>
  <si>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</si>
  <si>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</si>
  <si>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</si>
  <si>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</si>
  <si>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</si>
  <si>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</si>
  <si>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</si>
  <si>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</si>
  <si>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</si>
  <si>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</si>
  <si>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</si>
  <si>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</si>
  <si>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</si>
  <si>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</si>
  <si>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</si>
  <si>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</si>
  <si>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</si>
  <si>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20103</t>
    </r>
  </si>
  <si>
    <r>
      <rPr>
        <sz val="9"/>
        <color rgb="FF000000"/>
        <rFont val="方正仿宋_GBK"/>
        <charset val="134"/>
      </rPr>
      <t> 政府办公厅（室）及相关机构事务</t>
    </r>
  </si>
  <si>
    <r>
      <rPr>
        <sz val="9"/>
        <color rgb="FF000000"/>
        <rFont val="方正仿宋_GBK"/>
        <charset val="134"/>
      </rPr>
      <t>  2010350</t>
    </r>
  </si>
  <si>
    <r>
      <rPr>
        <sz val="9"/>
        <color rgb="FF000000"/>
        <rFont val="方正仿宋_GBK"/>
        <charset val="134"/>
      </rPr>
      <t>  事业运行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</si>
  <si>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</si>
  <si>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</si>
  <si>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2080502</t>
    </r>
  </si>
  <si>
    <r>
      <rPr>
        <sz val="9"/>
        <color rgb="FF000000"/>
        <rFont val="方正仿宋_GBK"/>
        <charset val="134"/>
      </rPr>
      <t>  事业单位离退休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</si>
  <si>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</si>
  <si>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</si>
  <si>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</si>
  <si>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</si>
  <si>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</si>
  <si>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</si>
  <si>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</si>
  <si>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</si>
  <si>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21301</t>
    </r>
  </si>
  <si>
    <r>
      <rPr>
        <sz val="9"/>
        <color rgb="FF000000"/>
        <rFont val="方正仿宋_GBK"/>
        <charset val="134"/>
      </rPr>
      <t> 农业农村</t>
    </r>
  </si>
  <si>
    <r>
      <rPr>
        <sz val="9"/>
        <color rgb="FF000000"/>
        <rFont val="方正仿宋_GBK"/>
        <charset val="134"/>
      </rPr>
      <t>  2130152</t>
    </r>
  </si>
  <si>
    <r>
      <rPr>
        <sz val="9"/>
        <color rgb="FF000000"/>
        <rFont val="方正仿宋_GBK"/>
        <charset val="134"/>
      </rPr>
      <t>  对高校毕业生到基层任职补助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</si>
  <si>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</si>
  <si>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</si>
  <si>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</si>
  <si>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</si>
  <si>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表八</t>
  </si>
  <si>
    <t>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</si>
  <si>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</si>
  <si>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</si>
  <si>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20103</t>
    </r>
  </si>
  <si>
    <r>
      <rPr>
        <sz val="12"/>
        <color rgb="FF000000"/>
        <rFont val="方正仿宋_GBK"/>
        <charset val="134"/>
      </rPr>
      <t> 政府办公厅（室）及相关机构事务</t>
    </r>
  </si>
  <si>
    <r>
      <rPr>
        <sz val="12"/>
        <color rgb="FF000000"/>
        <rFont val="方正仿宋_GBK"/>
        <charset val="134"/>
      </rPr>
      <t>  2010350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</si>
  <si>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</si>
  <si>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</si>
  <si>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</si>
  <si>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2080502</t>
    </r>
  </si>
  <si>
    <r>
      <rPr>
        <sz val="12"/>
        <color rgb="FF000000"/>
        <rFont val="方正仿宋_GBK"/>
        <charset val="134"/>
      </rPr>
      <t>  事业单位离退休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</si>
  <si>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</si>
  <si>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</si>
  <si>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</si>
  <si>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</si>
  <si>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</si>
  <si>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</si>
  <si>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</si>
  <si>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</si>
  <si>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21301</t>
    </r>
  </si>
  <si>
    <r>
      <rPr>
        <sz val="12"/>
        <color rgb="FF000000"/>
        <rFont val="方正仿宋_GBK"/>
        <charset val="134"/>
      </rPr>
      <t> 农业农村</t>
    </r>
  </si>
  <si>
    <r>
      <rPr>
        <sz val="12"/>
        <color rgb="FF000000"/>
        <rFont val="方正仿宋_GBK"/>
        <charset val="134"/>
      </rPr>
      <t>  2130152</t>
    </r>
  </si>
  <si>
    <r>
      <rPr>
        <sz val="12"/>
        <color rgb="FF000000"/>
        <rFont val="方正仿宋_GBK"/>
        <charset val="134"/>
      </rPr>
      <t>  对高校毕业生到基层任职补助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</si>
  <si>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</si>
  <si>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</si>
  <si>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</si>
  <si>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</si>
  <si>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表九</t>
  </si>
  <si>
    <t>政府采购预算明细表</t>
  </si>
  <si>
    <t>项目编号</t>
  </si>
  <si>
    <t>备注：本单位2026年无采购计划，故此表无数据。</t>
  </si>
  <si>
    <t>表十</t>
  </si>
  <si>
    <t>部门（单位）整体绩效目标表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</si>
  <si>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</si>
  <si>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</si>
  <si>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</si>
  <si>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</si>
  <si>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</si>
  <si>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</si>
  <si>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</si>
  <si>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</si>
  <si>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</si>
  <si>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</si>
  <si>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备注：本单位不属于部门整体绩效目标编制范围故此表无数据</t>
  </si>
  <si>
    <t>表十一</t>
  </si>
  <si>
    <t>2026年重点专项资金绩效目标表（一级项目）</t>
  </si>
  <si>
    <t>编制单位：</t>
  </si>
  <si>
    <t>项目名称</t>
  </si>
  <si>
    <t>主管部门</t>
  </si>
  <si>
    <t>当年预算</t>
  </si>
  <si>
    <t xml:space="preserve"> </t>
  </si>
  <si>
    <t>项目概况</t>
  </si>
  <si>
    <t>立项依据</t>
  </si>
  <si>
    <t>当年绩效目标</t>
  </si>
  <si>
    <t>（备注：本单位无重点专项资金，故此表无数据。）</t>
  </si>
  <si>
    <t>表十二</t>
  </si>
  <si>
    <t>2026年一般性项目绩效目标表（一级项目）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</si>
</sst>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b/>
      <sz val="17"/>
      <color rgb="FF000000"/>
      <name val="方正黑体简体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9"/>
      <color rgb="FF000000"/>
      <name val="SimSun"/>
      <charset val="134"/>
    </font>
    <font>
      <sz val="10"/>
      <color rgb="FF000000"/>
      <name val="Times New Roman"/>
      <charset val="134"/>
    </font>
    <font>
      <b/>
      <sz val="17"/>
      <color rgb="FF000000"/>
      <name val="方正黑体_GBK"/>
      <charset val="134"/>
    </font>
    <font>
      <sz val="19"/>
      <color rgb="FF000000"/>
      <name val="方正小标宋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name val="方正小标宋_GBK"/>
      <charset val="134"/>
    </font>
    <font>
      <sz val="10"/>
      <name val="方正楷体_GBK"/>
      <charset val="134"/>
    </font>
    <font>
      <sz val="12"/>
      <name val="方正黑体_GBK"/>
      <charset val="134"/>
    </font>
    <font>
      <sz val="10"/>
      <name val="Times New Roman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2" borderId="2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2" fillId="0" borderId="3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" borderId="5" applyNumberFormat="0" applyAlignment="0" applyProtection="0">
      <alignment vertical="center"/>
    </xf>
    <xf numFmtId="0" fontId="45" fillId="4" borderId="6" applyNumberFormat="0" applyAlignment="0" applyProtection="0">
      <alignment vertical="center"/>
    </xf>
    <xf numFmtId="0" fontId="46" fillId="4" borderId="5" applyNumberFormat="0" applyAlignment="0" applyProtection="0">
      <alignment vertical="center"/>
    </xf>
    <xf numFmtId="0" fontId="47" fillId="5" borderId="7" applyNumberFormat="0" applyAlignment="0" applyProtection="0">
      <alignment vertical="center"/>
    </xf>
    <xf numFmtId="0" fontId="48" fillId="0" borderId="8" applyNumberFormat="0" applyFill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</cellStyleXfs>
  <cellXfs count="8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>
      <alignment vertical="center"/>
    </xf>
    <xf numFmtId="4" fontId="17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>
      <alignment vertical="center"/>
    </xf>
    <xf numFmtId="4" fontId="22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3" fillId="0" borderId="0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43" fontId="29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31" fillId="0" borderId="0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32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" sqref="A1"/>
    </sheetView>
  </sheetViews>
  <sheetFormatPr defaultColWidth="10" defaultRowHeight="14"/>
  <cols>
    <col min="1" max="1" width="85.5" customWidth="1"/>
  </cols>
  <sheetData>
    <row r="1" ht="66.4" customHeight="1" spans="1:1">
      <c r="A1" s="1"/>
    </row>
    <row r="2" ht="90.55" customHeight="1" spans="1:1">
      <c r="A2" s="75" t="s">
        <v>0</v>
      </c>
    </row>
    <row r="3" ht="16.35" customHeight="1" spans="1:1">
      <c r="A3" s="76"/>
    </row>
    <row r="4" ht="52.6" customHeight="1" spans="1:1">
      <c r="A4" s="77" t="s">
        <v>1</v>
      </c>
    </row>
    <row r="5" ht="16.35" customHeight="1" spans="1:1">
      <c r="A5" s="76"/>
    </row>
    <row r="6" ht="16.35" customHeight="1" spans="1:1">
      <c r="A6" s="76"/>
    </row>
    <row r="7" ht="29.3" customHeight="1" spans="1:1">
      <c r="A7" s="78" t="s">
        <v>2</v>
      </c>
    </row>
    <row r="8" ht="16.35" customHeight="1" spans="1:1">
      <c r="A8" s="79"/>
    </row>
    <row r="9" ht="31.9" customHeight="1" spans="1:1">
      <c r="A9" s="78" t="s">
        <v>3</v>
      </c>
    </row>
    <row r="10" ht="16.35" customHeight="1" spans="1:1">
      <c r="A10" s="78"/>
    </row>
    <row r="11" ht="54.3" customHeight="1" spans="1:1">
      <c r="A11" s="78" t="s">
        <v>4</v>
      </c>
    </row>
  </sheetData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B10" sqref="B10"/>
    </sheetView>
  </sheetViews>
  <sheetFormatPr defaultColWidth="10" defaultRowHeight="14"/>
  <cols>
    <col min="1" max="1" width="0.409090909090909" customWidth="1"/>
    <col min="2" max="2" width="9.22727272727273" customWidth="1"/>
    <col min="3" max="3" width="12.0818181818182" customWidth="1"/>
    <col min="4" max="4" width="11.4" customWidth="1"/>
    <col min="5" max="5" width="10.9909090909091" customWidth="1"/>
    <col min="6" max="6" width="12.2090909090909" customWidth="1"/>
    <col min="7" max="7" width="12.6181818181818" customWidth="1"/>
    <col min="8" max="8" width="11.4" customWidth="1"/>
    <col min="9" max="9" width="10.9909090909091" customWidth="1"/>
    <col min="10" max="10" width="11.1272727272727" customWidth="1"/>
    <col min="11" max="11" width="12.3454545454545" customWidth="1"/>
    <col min="12" max="13" width="11.8090909090909" customWidth="1"/>
  </cols>
  <sheetData>
    <row r="1" ht="17.25" customHeight="1" spans="1:13">
      <c r="A1" s="1"/>
      <c r="B1" s="2" t="s">
        <v>207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1:13">
      <c r="B2" s="26" t="s">
        <v>208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16.35" customHeight="1" spans="1:13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ht="16.35" customHeight="1" spans="1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55" customHeight="1" spans="1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" t="s">
        <v>7</v>
      </c>
    </row>
    <row r="6" ht="65.55" customHeight="1" spans="1:13">
      <c r="B6" s="28" t="s">
        <v>209</v>
      </c>
      <c r="C6" s="28" t="s">
        <v>10</v>
      </c>
      <c r="D6" s="28" t="s">
        <v>39</v>
      </c>
      <c r="E6" s="28" t="s">
        <v>146</v>
      </c>
      <c r="F6" s="28" t="s">
        <v>147</v>
      </c>
      <c r="G6" s="28" t="s">
        <v>148</v>
      </c>
      <c r="H6" s="28" t="s">
        <v>149</v>
      </c>
      <c r="I6" s="28" t="s">
        <v>150</v>
      </c>
      <c r="J6" s="28" t="s">
        <v>151</v>
      </c>
      <c r="K6" s="28" t="s">
        <v>152</v>
      </c>
      <c r="L6" s="28" t="s">
        <v>153</v>
      </c>
      <c r="M6" s="28" t="s">
        <v>154</v>
      </c>
    </row>
    <row r="7" ht="23.25" customHeight="1" spans="1:13">
      <c r="B7" s="29" t="s">
        <v>12</v>
      </c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ht="21.55" customHeight="1" spans="1:13">
      <c r="B8" s="8"/>
      <c r="C8" s="8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1:13">
      <c r="B9" s="25" t="s">
        <v>210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</sheetData>
  <mergeCells count="3">
    <mergeCell ref="B7:C7"/>
    <mergeCell ref="B9:M9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25" sqref="D25"/>
    </sheetView>
  </sheetViews>
  <sheetFormatPr defaultColWidth="10" defaultRowHeight="14" outlineLevelCol="7"/>
  <cols>
    <col min="1" max="1" width="0.272727272727273" customWidth="1"/>
    <col min="2" max="2" width="19.6727272727273" customWidth="1"/>
    <col min="3" max="3" width="53.4727272727273" customWidth="1"/>
    <col min="4" max="4" width="16.6909090909091" customWidth="1"/>
    <col min="5" max="5" width="16.2818181818182" customWidth="1"/>
    <col min="6" max="6" width="15.2" customWidth="1"/>
    <col min="7" max="7" width="13.9727272727273" customWidth="1"/>
    <col min="8" max="8" width="14.6545454545455" customWidth="1"/>
    <col min="9" max="9" width="9.77272727272727" customWidth="1"/>
  </cols>
  <sheetData>
    <row r="1" ht="16.35" customHeight="1" spans="1:8">
      <c r="A1" s="1"/>
      <c r="B1" s="2" t="s">
        <v>211</v>
      </c>
      <c r="C1" s="1"/>
      <c r="D1" s="1"/>
      <c r="E1" s="1"/>
      <c r="F1" s="1"/>
      <c r="H1" s="1"/>
    </row>
    <row r="2" ht="16.35" customHeight="1" spans="1:8">
      <c r="B2" s="19" t="s">
        <v>212</v>
      </c>
      <c r="C2" s="19"/>
      <c r="D2" s="19"/>
      <c r="E2" s="19"/>
      <c r="F2" s="19"/>
      <c r="G2" s="19"/>
      <c r="H2" s="19"/>
    </row>
    <row r="3" ht="16.35" customHeight="1" spans="1:8">
      <c r="B3" s="19"/>
      <c r="C3" s="19"/>
      <c r="D3" s="19"/>
      <c r="E3" s="19"/>
      <c r="F3" s="19"/>
      <c r="G3" s="19"/>
      <c r="H3" s="19"/>
    </row>
    <row r="4" ht="16.35" customHeight="1"/>
    <row r="5" ht="19.8" customHeight="1" spans="1:8">
      <c r="H5" s="20" t="s">
        <v>7</v>
      </c>
    </row>
    <row r="6" ht="37.95" customHeight="1" spans="1:8">
      <c r="B6" s="21" t="s">
        <v>213</v>
      </c>
      <c r="C6" s="22"/>
      <c r="D6" s="22"/>
      <c r="E6" s="9" t="s">
        <v>214</v>
      </c>
      <c r="F6" s="23"/>
      <c r="G6" s="23"/>
      <c r="H6" s="23"/>
    </row>
    <row r="7" ht="183.7" customHeight="1" spans="1:8">
      <c r="B7" s="21" t="s">
        <v>215</v>
      </c>
      <c r="C7" s="12"/>
      <c r="D7" s="12"/>
      <c r="E7" s="12"/>
      <c r="F7" s="12"/>
      <c r="G7" s="12"/>
      <c r="H7" s="12"/>
    </row>
    <row r="8" ht="23.25" customHeight="1" spans="1:8">
      <c r="B8" s="21" t="s">
        <v>216</v>
      </c>
      <c r="C8" s="9" t="s">
        <v>217</v>
      </c>
      <c r="D8" s="9" t="s">
        <v>218</v>
      </c>
      <c r="E8" s="9" t="s">
        <v>219</v>
      </c>
      <c r="F8" s="9" t="s">
        <v>220</v>
      </c>
      <c r="G8" s="9" t="s">
        <v>221</v>
      </c>
      <c r="H8" s="9" t="s">
        <v>222</v>
      </c>
    </row>
    <row r="9" ht="18.95" customHeight="1" spans="1:8">
      <c r="B9" s="21"/>
      <c r="C9" s="24"/>
      <c r="D9" s="10"/>
      <c r="E9" s="10"/>
      <c r="F9" s="10"/>
      <c r="G9" s="10"/>
      <c r="H9" s="10"/>
    </row>
    <row r="10" spans="1:8">
      <c r="B10" s="25" t="s">
        <v>223</v>
      </c>
      <c r="C10" s="25"/>
      <c r="D10" s="25"/>
      <c r="E10" s="25"/>
      <c r="F10" s="25"/>
      <c r="G10" s="25"/>
      <c r="H10" s="25"/>
    </row>
  </sheetData>
  <mergeCells count="6">
    <mergeCell ref="C6:D6"/>
    <mergeCell ref="F6:H6"/>
    <mergeCell ref="C7:H7"/>
    <mergeCell ref="B10:H10"/>
    <mergeCell ref="B8:B9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5" sqref="G15"/>
    </sheetView>
  </sheetViews>
  <sheetFormatPr defaultColWidth="10" defaultRowHeight="14" outlineLevelCol="7"/>
  <cols>
    <col min="1" max="1" width="0.809090909090909" customWidth="1"/>
    <col min="2" max="2" width="17.9090909090909" customWidth="1"/>
    <col min="3" max="3" width="18.7272727272727" customWidth="1"/>
    <col min="4" max="4" width="17.1" customWidth="1"/>
    <col min="5" max="5" width="14.5181818181818" customWidth="1"/>
    <col min="6" max="6" width="15.0636363636364" customWidth="1"/>
    <col min="7" max="7" width="18.8636363636364" customWidth="1"/>
    <col min="8" max="8" width="19.9454545454545" customWidth="1"/>
  </cols>
  <sheetData>
    <row r="1" ht="16.35" customHeight="1" spans="1:8">
      <c r="A1" s="1"/>
      <c r="B1" s="2" t="s">
        <v>224</v>
      </c>
      <c r="C1" s="1"/>
      <c r="D1" s="1"/>
      <c r="F1" s="1"/>
      <c r="G1" s="1"/>
      <c r="H1" s="1"/>
    </row>
    <row r="2" ht="64.65" customHeight="1" spans="1:8">
      <c r="A2" s="1"/>
      <c r="B2" s="15" t="s">
        <v>225</v>
      </c>
      <c r="C2" s="15"/>
      <c r="D2" s="15"/>
      <c r="E2" s="15"/>
      <c r="F2" s="15"/>
      <c r="G2" s="15"/>
      <c r="H2" s="15"/>
    </row>
    <row r="3" ht="29.3" customHeight="1" spans="1:8">
      <c r="B3" s="16" t="s">
        <v>226</v>
      </c>
      <c r="C3" s="17"/>
      <c r="D3" s="17"/>
      <c r="E3" s="17"/>
      <c r="F3" s="17"/>
      <c r="G3" s="17"/>
      <c r="H3" s="6" t="s">
        <v>7</v>
      </c>
    </row>
    <row r="4" ht="31.05" customHeight="1" spans="1:8">
      <c r="B4" s="7" t="s">
        <v>227</v>
      </c>
      <c r="C4" s="8"/>
      <c r="D4" s="8"/>
      <c r="E4" s="8"/>
      <c r="F4" s="9" t="s">
        <v>228</v>
      </c>
      <c r="G4" s="10"/>
      <c r="H4" s="10"/>
    </row>
    <row r="5" ht="31.05" customHeight="1" spans="1:8">
      <c r="B5" s="7" t="s">
        <v>229</v>
      </c>
      <c r="C5" s="11" t="s">
        <v>230</v>
      </c>
      <c r="D5" s="11"/>
      <c r="E5" s="11"/>
      <c r="F5" s="11"/>
      <c r="G5" s="11"/>
      <c r="H5" s="11"/>
    </row>
    <row r="6" ht="41.4" customHeight="1" spans="1:8">
      <c r="B6" s="7" t="s">
        <v>231</v>
      </c>
      <c r="C6" s="12"/>
      <c r="D6" s="12"/>
      <c r="E6" s="12"/>
      <c r="F6" s="12"/>
      <c r="G6" s="12"/>
      <c r="H6" s="12"/>
    </row>
    <row r="7" ht="43.1" customHeight="1" spans="1:8">
      <c r="B7" s="7" t="s">
        <v>232</v>
      </c>
      <c r="C7" s="12"/>
      <c r="D7" s="12"/>
      <c r="E7" s="12"/>
      <c r="F7" s="12"/>
      <c r="G7" s="12"/>
      <c r="H7" s="12"/>
    </row>
    <row r="8" ht="39.65" customHeight="1" spans="1:8">
      <c r="B8" s="7" t="s">
        <v>233</v>
      </c>
      <c r="C8" s="12"/>
      <c r="D8" s="12"/>
      <c r="E8" s="12"/>
      <c r="F8" s="12"/>
      <c r="G8" s="12"/>
      <c r="H8" s="12"/>
    </row>
    <row r="9" ht="19.8" customHeight="1" spans="1:8">
      <c r="B9" s="7" t="s">
        <v>216</v>
      </c>
      <c r="C9" s="9" t="s">
        <v>217</v>
      </c>
      <c r="D9" s="9" t="s">
        <v>218</v>
      </c>
      <c r="E9" s="9" t="s">
        <v>219</v>
      </c>
      <c r="F9" s="9" t="s">
        <v>220</v>
      </c>
      <c r="G9" s="9" t="s">
        <v>221</v>
      </c>
      <c r="H9" s="9" t="s">
        <v>222</v>
      </c>
    </row>
    <row r="10" ht="18.95" customHeight="1" spans="1:8">
      <c r="B10" s="7"/>
      <c r="C10" s="13"/>
      <c r="D10" s="8"/>
      <c r="E10" s="8"/>
      <c r="F10" s="14"/>
      <c r="G10" s="8"/>
      <c r="H10" s="8"/>
    </row>
    <row r="11" spans="1:8">
      <c r="B11" s="18" t="s">
        <v>234</v>
      </c>
      <c r="C11" s="18"/>
      <c r="D11" s="18"/>
      <c r="E11" s="18"/>
      <c r="F11" s="18"/>
      <c r="G11" s="18"/>
      <c r="H11" s="18"/>
    </row>
  </sheetData>
  <mergeCells count="10">
    <mergeCell ref="B2:H2"/>
    <mergeCell ref="C3:G3"/>
    <mergeCell ref="C4:E4"/>
    <mergeCell ref="G4:H4"/>
    <mergeCell ref="C5:H5"/>
    <mergeCell ref="C6:H6"/>
    <mergeCell ref="C7:H7"/>
    <mergeCell ref="C8:H8"/>
    <mergeCell ref="B11:H11"/>
    <mergeCell ref="B9:B10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B11" sqref="B11:H11"/>
    </sheetView>
  </sheetViews>
  <sheetFormatPr defaultColWidth="10" defaultRowHeight="14" outlineLevelCol="7"/>
  <cols>
    <col min="1" max="1" width="0.536363636363636" customWidth="1"/>
    <col min="2" max="2" width="15.7454545454545" customWidth="1"/>
    <col min="3" max="3" width="16.9636363636364" customWidth="1"/>
    <col min="4" max="4" width="16.5545454545455" customWidth="1"/>
    <col min="5" max="6" width="15.4727272727273" customWidth="1"/>
    <col min="7" max="7" width="19.2727272727273" customWidth="1"/>
    <col min="8" max="8" width="19.9454545454545" customWidth="1"/>
    <col min="9" max="9" width="9.77272727272727" customWidth="1"/>
  </cols>
  <sheetData>
    <row r="1" ht="16.35" customHeight="1" spans="1:8">
      <c r="A1" s="1"/>
      <c r="B1" s="2" t="s">
        <v>235</v>
      </c>
      <c r="C1" s="1"/>
      <c r="D1" s="1"/>
      <c r="F1" s="1"/>
      <c r="G1" s="1"/>
      <c r="H1" s="1"/>
    </row>
    <row r="2" ht="64.65" customHeight="1" spans="1:8">
      <c r="A2" s="1"/>
      <c r="B2" s="3" t="s">
        <v>236</v>
      </c>
      <c r="C2" s="3"/>
      <c r="D2" s="3"/>
      <c r="E2" s="3"/>
      <c r="F2" s="3"/>
      <c r="G2" s="3"/>
      <c r="H2" s="3"/>
    </row>
    <row r="3" ht="25.85" customHeight="1" spans="1:8">
      <c r="B3" s="4" t="s">
        <v>226</v>
      </c>
      <c r="C3" s="5"/>
      <c r="D3" s="5"/>
      <c r="E3" s="5"/>
      <c r="F3" s="5"/>
      <c r="G3" s="5"/>
      <c r="H3" s="6" t="s">
        <v>7</v>
      </c>
    </row>
    <row r="4" ht="28.45" customHeight="1" spans="1:8">
      <c r="B4" s="7" t="s">
        <v>227</v>
      </c>
      <c r="C4" s="8"/>
      <c r="D4" s="8"/>
      <c r="E4" s="8"/>
      <c r="F4" s="9" t="s">
        <v>228</v>
      </c>
      <c r="G4" s="10"/>
      <c r="H4" s="10"/>
    </row>
    <row r="5" ht="25.85" customHeight="1" spans="1:8">
      <c r="B5" s="7" t="s">
        <v>229</v>
      </c>
      <c r="C5" s="11" t="s">
        <v>230</v>
      </c>
      <c r="D5" s="11"/>
      <c r="E5" s="11"/>
      <c r="F5" s="11"/>
      <c r="G5" s="11"/>
      <c r="H5" s="11"/>
    </row>
    <row r="6" ht="41.4" customHeight="1" spans="1:8">
      <c r="B6" s="7" t="s">
        <v>231</v>
      </c>
      <c r="C6" s="12"/>
      <c r="D6" s="12"/>
      <c r="E6" s="12"/>
      <c r="F6" s="12"/>
      <c r="G6" s="12"/>
      <c r="H6" s="12"/>
    </row>
    <row r="7" ht="43.1" customHeight="1" spans="1:8">
      <c r="B7" s="7" t="s">
        <v>232</v>
      </c>
      <c r="C7" s="12"/>
      <c r="D7" s="12"/>
      <c r="E7" s="12"/>
      <c r="F7" s="12"/>
      <c r="G7" s="12"/>
      <c r="H7" s="12"/>
    </row>
    <row r="8" ht="39.65" customHeight="1" spans="1:8">
      <c r="B8" s="7" t="s">
        <v>233</v>
      </c>
      <c r="C8" s="12"/>
      <c r="D8" s="12"/>
      <c r="E8" s="12"/>
      <c r="F8" s="12"/>
      <c r="G8" s="12"/>
      <c r="H8" s="12"/>
    </row>
    <row r="9" ht="19.8" customHeight="1" spans="1:8">
      <c r="B9" s="7" t="s">
        <v>216</v>
      </c>
      <c r="C9" s="9" t="s">
        <v>217</v>
      </c>
      <c r="D9" s="9" t="s">
        <v>218</v>
      </c>
      <c r="E9" s="9" t="s">
        <v>219</v>
      </c>
      <c r="F9" s="9" t="s">
        <v>220</v>
      </c>
      <c r="G9" s="9" t="s">
        <v>221</v>
      </c>
      <c r="H9" s="9" t="s">
        <v>222</v>
      </c>
    </row>
    <row r="10" ht="18.95" customHeight="1" spans="1:8">
      <c r="B10" s="7"/>
      <c r="C10" s="13"/>
      <c r="D10" s="8"/>
      <c r="E10" s="8"/>
      <c r="F10" s="14"/>
      <c r="G10" s="8"/>
      <c r="H10" s="8"/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C7" sqref="C7"/>
    </sheetView>
  </sheetViews>
  <sheetFormatPr defaultColWidth="10" defaultRowHeight="14" outlineLevelCol="7"/>
  <cols>
    <col min="1" max="1" width="0.272727272727273" customWidth="1"/>
    <col min="2" max="2" width="23.6090909090909" customWidth="1"/>
    <col min="3" max="3" width="17.2363636363636" customWidth="1"/>
    <col min="4" max="4" width="25.7818181818182" customWidth="1"/>
    <col min="5" max="5" width="17.1" customWidth="1"/>
    <col min="6" max="6" width="16.2818181818182" customWidth="1"/>
    <col min="7" max="7" width="15.6090909090909" customWidth="1"/>
    <col min="8" max="8" width="16.4181818181818" customWidth="1"/>
    <col min="9" max="11" width="9.77272727272727" customWidth="1"/>
  </cols>
  <sheetData>
    <row r="1" ht="16.35" customHeight="1" spans="1:8">
      <c r="A1" s="1"/>
      <c r="B1" s="2" t="s">
        <v>5</v>
      </c>
    </row>
    <row r="2" ht="40.5" customHeight="1" spans="1:8">
      <c r="B2" s="19" t="s">
        <v>6</v>
      </c>
      <c r="C2" s="19"/>
      <c r="D2" s="19"/>
      <c r="E2" s="19"/>
      <c r="F2" s="19"/>
      <c r="G2" s="19"/>
      <c r="H2" s="19"/>
    </row>
    <row r="3" ht="23.25" customHeight="1" spans="1:8">
      <c r="H3" s="50" t="s">
        <v>7</v>
      </c>
    </row>
    <row r="4" ht="43.1" customHeight="1" spans="1:8">
      <c r="B4" s="33" t="s">
        <v>8</v>
      </c>
      <c r="C4" s="33"/>
      <c r="D4" s="33" t="s">
        <v>9</v>
      </c>
      <c r="E4" s="33"/>
      <c r="F4" s="33"/>
      <c r="G4" s="33"/>
      <c r="H4" s="33"/>
    </row>
    <row r="5" ht="43.1" customHeight="1" spans="1:8">
      <c r="B5" s="51" t="s">
        <v>10</v>
      </c>
      <c r="C5" s="51" t="s">
        <v>11</v>
      </c>
      <c r="D5" s="51" t="s">
        <v>10</v>
      </c>
      <c r="E5" s="51" t="s">
        <v>12</v>
      </c>
      <c r="F5" s="33" t="s">
        <v>13</v>
      </c>
      <c r="G5" s="33" t="s">
        <v>14</v>
      </c>
      <c r="H5" s="33" t="s">
        <v>15</v>
      </c>
    </row>
    <row r="6" ht="24.15" customHeight="1" spans="1:8">
      <c r="B6" s="52" t="s">
        <v>16</v>
      </c>
      <c r="C6" s="72">
        <f>C7</f>
        <v>281.78</v>
      </c>
      <c r="D6" s="52" t="s">
        <v>17</v>
      </c>
      <c r="E6" s="72">
        <f t="shared" ref="E6:E11" si="0">F6</f>
        <v>297.02</v>
      </c>
      <c r="F6" s="72">
        <f>SUM(F7:F11)</f>
        <v>297.02</v>
      </c>
      <c r="G6" s="72"/>
      <c r="H6" s="72"/>
    </row>
    <row r="7" ht="23.25" customHeight="1" spans="1:8">
      <c r="B7" s="37" t="s">
        <v>18</v>
      </c>
      <c r="C7" s="53">
        <v>281.78</v>
      </c>
      <c r="D7" s="37" t="s">
        <v>19</v>
      </c>
      <c r="E7" s="53">
        <f t="shared" si="0"/>
        <v>204.76</v>
      </c>
      <c r="F7" s="53">
        <f>表二!E9</f>
        <v>204.76</v>
      </c>
      <c r="G7" s="53"/>
      <c r="H7" s="53"/>
    </row>
    <row r="8" ht="23.25" customHeight="1" spans="1:8">
      <c r="B8" s="37" t="s">
        <v>20</v>
      </c>
      <c r="C8" s="53"/>
      <c r="D8" s="37" t="s">
        <v>21</v>
      </c>
      <c r="E8" s="53">
        <f t="shared" si="0"/>
        <v>56.26</v>
      </c>
      <c r="F8" s="53">
        <f>表二!E12</f>
        <v>56.26</v>
      </c>
      <c r="G8" s="53"/>
      <c r="H8" s="53"/>
    </row>
    <row r="9" ht="23.25" customHeight="1" spans="1:8">
      <c r="B9" s="37" t="s">
        <v>22</v>
      </c>
      <c r="C9" s="53"/>
      <c r="D9" s="37" t="s">
        <v>23</v>
      </c>
      <c r="E9" s="53">
        <f t="shared" si="0"/>
        <v>10.91</v>
      </c>
      <c r="F9" s="53">
        <f>表二!E17</f>
        <v>10.91</v>
      </c>
      <c r="G9" s="53"/>
      <c r="H9" s="53"/>
    </row>
    <row r="10" ht="23.25" customHeight="1" spans="1:8">
      <c r="B10" s="37"/>
      <c r="C10" s="53"/>
      <c r="D10" s="37" t="s">
        <v>24</v>
      </c>
      <c r="E10" s="53">
        <f t="shared" si="0"/>
        <v>12</v>
      </c>
      <c r="F10" s="53">
        <f>表二!E20</f>
        <v>12</v>
      </c>
      <c r="G10" s="53"/>
      <c r="H10" s="53"/>
    </row>
    <row r="11" ht="23.25" customHeight="1" spans="1:8">
      <c r="B11" s="37"/>
      <c r="C11" s="53"/>
      <c r="D11" s="37" t="s">
        <v>25</v>
      </c>
      <c r="E11" s="53">
        <f t="shared" si="0"/>
        <v>13.09</v>
      </c>
      <c r="F11" s="53">
        <f>表二!E23</f>
        <v>13.09</v>
      </c>
      <c r="G11" s="53"/>
      <c r="H11" s="53"/>
    </row>
    <row r="12" ht="16.35" customHeight="1" spans="1:8">
      <c r="B12" s="73"/>
      <c r="C12" s="74"/>
      <c r="D12" s="73"/>
      <c r="E12" s="74"/>
      <c r="F12" s="74"/>
      <c r="G12" s="74"/>
      <c r="H12" s="74"/>
    </row>
    <row r="13" ht="22.4" customHeight="1" spans="1:8">
      <c r="B13" s="9" t="s">
        <v>26</v>
      </c>
      <c r="C13" s="72">
        <f>C14</f>
        <v>15.24</v>
      </c>
      <c r="D13" s="9" t="s">
        <v>27</v>
      </c>
      <c r="E13" s="74"/>
      <c r="F13" s="74"/>
      <c r="G13" s="74"/>
      <c r="H13" s="74"/>
    </row>
    <row r="14" ht="21.55" customHeight="1" spans="1:8">
      <c r="B14" s="40" t="s">
        <v>28</v>
      </c>
      <c r="C14" s="53">
        <v>15.24</v>
      </c>
      <c r="D14" s="73"/>
      <c r="E14" s="74"/>
      <c r="F14" s="74"/>
      <c r="G14" s="74"/>
      <c r="H14" s="74"/>
    </row>
    <row r="15" ht="20.7" customHeight="1" spans="1:8">
      <c r="B15" s="40" t="s">
        <v>29</v>
      </c>
      <c r="C15" s="74"/>
      <c r="D15" s="73"/>
      <c r="E15" s="74"/>
      <c r="F15" s="74"/>
      <c r="G15" s="74"/>
      <c r="H15" s="74"/>
    </row>
    <row r="16" ht="20.7" customHeight="1" spans="1:8">
      <c r="B16" s="40" t="s">
        <v>30</v>
      </c>
      <c r="C16" s="74"/>
      <c r="D16" s="73"/>
      <c r="E16" s="74"/>
      <c r="F16" s="74"/>
      <c r="G16" s="74"/>
      <c r="H16" s="74"/>
    </row>
    <row r="17" ht="16.35" customHeight="1" spans="2:8">
      <c r="B17" s="73"/>
      <c r="C17" s="74"/>
      <c r="D17" s="73"/>
      <c r="E17" s="74"/>
      <c r="F17" s="74"/>
      <c r="G17" s="74"/>
      <c r="H17" s="74"/>
    </row>
    <row r="18" ht="24.15" customHeight="1" spans="2:8">
      <c r="B18" s="52" t="s">
        <v>31</v>
      </c>
      <c r="C18" s="72">
        <f>C7+C13</f>
        <v>297.02</v>
      </c>
      <c r="D18" s="52" t="s">
        <v>32</v>
      </c>
      <c r="E18" s="72">
        <f>E6+E13</f>
        <v>297.02</v>
      </c>
      <c r="F18" s="72">
        <f>F6+F13</f>
        <v>297.02</v>
      </c>
      <c r="G18" s="72"/>
      <c r="H18" s="72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E12" sqref="E12"/>
    </sheetView>
  </sheetViews>
  <sheetFormatPr defaultColWidth="10" defaultRowHeight="14" outlineLevelCol="5"/>
  <cols>
    <col min="1" max="1" width="0.136363636363636" customWidth="1"/>
    <col min="2" max="2" width="9.77272727272727" customWidth="1"/>
    <col min="3" max="3" width="40.7090909090909" customWidth="1"/>
    <col min="4" max="4" width="12.7545454545455" customWidth="1"/>
    <col min="5" max="5" width="13.1636363636364" customWidth="1"/>
    <col min="6" max="6" width="13.4363636363636" customWidth="1"/>
  </cols>
  <sheetData>
    <row r="1" ht="16.35" customHeight="1" spans="1:6">
      <c r="A1" s="1"/>
      <c r="B1" s="2" t="s">
        <v>33</v>
      </c>
      <c r="C1" s="1"/>
      <c r="D1" s="1"/>
      <c r="E1" s="1"/>
      <c r="F1" s="1"/>
    </row>
    <row r="2" ht="16.35" customHeight="1" spans="1:6">
      <c r="B2" s="68" t="s">
        <v>34</v>
      </c>
      <c r="C2" s="68"/>
      <c r="D2" s="68"/>
      <c r="E2" s="68"/>
      <c r="F2" s="68"/>
    </row>
    <row r="3" ht="16.35" customHeight="1" spans="1:6">
      <c r="B3" s="68"/>
      <c r="C3" s="68"/>
      <c r="D3" s="68"/>
      <c r="E3" s="68"/>
      <c r="F3" s="68"/>
    </row>
    <row r="4" ht="16.35" customHeight="1" spans="1:6">
      <c r="B4" s="1"/>
      <c r="C4" s="1"/>
      <c r="D4" s="1"/>
      <c r="E4" s="1"/>
      <c r="F4" s="1"/>
    </row>
    <row r="5" ht="20.7" customHeight="1" spans="1:6">
      <c r="B5" s="1"/>
      <c r="C5" s="1"/>
      <c r="D5" s="1"/>
      <c r="E5" s="1"/>
      <c r="F5" s="27" t="s">
        <v>7</v>
      </c>
    </row>
    <row r="6" ht="34.5" customHeight="1" spans="1:6">
      <c r="B6" s="69" t="s">
        <v>35</v>
      </c>
      <c r="C6" s="69"/>
      <c r="D6" s="69" t="s">
        <v>36</v>
      </c>
      <c r="E6" s="69"/>
      <c r="F6" s="69"/>
    </row>
    <row r="7" ht="29.3" customHeight="1" spans="1:6">
      <c r="B7" s="69" t="s">
        <v>37</v>
      </c>
      <c r="C7" s="69" t="s">
        <v>38</v>
      </c>
      <c r="D7" s="69" t="s">
        <v>39</v>
      </c>
      <c r="E7" s="69" t="s">
        <v>40</v>
      </c>
      <c r="F7" s="69" t="s">
        <v>41</v>
      </c>
    </row>
    <row r="8" ht="18.95" customHeight="1" spans="1:6">
      <c r="B8" s="29" t="s">
        <v>12</v>
      </c>
      <c r="C8" s="29"/>
      <c r="D8" s="70">
        <f>E8+F8</f>
        <v>297.02</v>
      </c>
      <c r="E8" s="70">
        <f>E9+E12+E17+E20+E23</f>
        <v>297.02</v>
      </c>
      <c r="F8" s="70"/>
    </row>
    <row r="9" ht="18.95" customHeight="1" spans="1:6">
      <c r="B9" s="13" t="s">
        <v>42</v>
      </c>
      <c r="C9" s="59" t="s">
        <v>19</v>
      </c>
      <c r="D9" s="70">
        <f t="shared" ref="D9:D25" si="0">E9+F9</f>
        <v>204.76</v>
      </c>
      <c r="E9" s="70">
        <f>E10</f>
        <v>204.76</v>
      </c>
      <c r="F9" s="70"/>
    </row>
    <row r="10" ht="18.95" customHeight="1" spans="1:6">
      <c r="B10" s="24" t="s">
        <v>43</v>
      </c>
      <c r="C10" s="12" t="s">
        <v>44</v>
      </c>
      <c r="D10" s="70">
        <f t="shared" si="0"/>
        <v>204.76</v>
      </c>
      <c r="E10" s="70">
        <f>E11</f>
        <v>204.76</v>
      </c>
      <c r="F10" s="70"/>
    </row>
    <row r="11" ht="18.95" customHeight="1" spans="1:6">
      <c r="B11" s="24" t="s">
        <v>45</v>
      </c>
      <c r="C11" s="12" t="s">
        <v>46</v>
      </c>
      <c r="D11" s="70">
        <f t="shared" si="0"/>
        <v>204.76</v>
      </c>
      <c r="E11" s="70">
        <f>190.41+14.35</f>
        <v>204.76</v>
      </c>
      <c r="F11" s="70"/>
    </row>
    <row r="12" ht="18.95" customHeight="1" spans="1:6">
      <c r="B12" s="13" t="s">
        <v>47</v>
      </c>
      <c r="C12" s="59" t="s">
        <v>21</v>
      </c>
      <c r="D12" s="70">
        <f t="shared" si="0"/>
        <v>56.26</v>
      </c>
      <c r="E12" s="70">
        <f>E13</f>
        <v>56.26</v>
      </c>
      <c r="F12" s="70"/>
    </row>
    <row r="13" ht="18.95" customHeight="1" spans="1:6">
      <c r="B13" s="24" t="s">
        <v>48</v>
      </c>
      <c r="C13" s="12" t="s">
        <v>49</v>
      </c>
      <c r="D13" s="70">
        <f t="shared" si="0"/>
        <v>56.26</v>
      </c>
      <c r="E13" s="70">
        <f>E14+E15+E16</f>
        <v>56.26</v>
      </c>
      <c r="F13" s="70"/>
    </row>
    <row r="14" ht="18.95" customHeight="1" spans="1:6">
      <c r="B14" s="24" t="s">
        <v>50</v>
      </c>
      <c r="C14" s="12" t="s">
        <v>51</v>
      </c>
      <c r="D14" s="70">
        <f t="shared" si="0"/>
        <v>18.98</v>
      </c>
      <c r="E14" s="70">
        <v>18.98</v>
      </c>
      <c r="F14" s="70"/>
    </row>
    <row r="15" ht="18.95" customHeight="1" spans="1:6">
      <c r="B15" s="24" t="s">
        <v>52</v>
      </c>
      <c r="C15" s="12" t="s">
        <v>53</v>
      </c>
      <c r="D15" s="70">
        <f t="shared" si="0"/>
        <v>24.85</v>
      </c>
      <c r="E15" s="70">
        <v>24.85</v>
      </c>
      <c r="F15" s="70"/>
    </row>
    <row r="16" ht="18.95" customHeight="1" spans="1:6">
      <c r="B16" s="24" t="s">
        <v>54</v>
      </c>
      <c r="C16" s="12" t="s">
        <v>55</v>
      </c>
      <c r="D16" s="70">
        <f t="shared" si="0"/>
        <v>12.43</v>
      </c>
      <c r="E16" s="70">
        <v>12.43</v>
      </c>
      <c r="F16" s="70"/>
    </row>
    <row r="17" ht="18.95" customHeight="1" spans="2:6">
      <c r="B17" s="13" t="s">
        <v>56</v>
      </c>
      <c r="C17" s="59" t="s">
        <v>23</v>
      </c>
      <c r="D17" s="70">
        <f t="shared" si="0"/>
        <v>10.91</v>
      </c>
      <c r="E17" s="70">
        <f>E18</f>
        <v>10.91</v>
      </c>
      <c r="F17" s="70"/>
    </row>
    <row r="18" ht="18.95" customHeight="1" spans="2:6">
      <c r="B18" s="24" t="s">
        <v>57</v>
      </c>
      <c r="C18" s="12" t="s">
        <v>58</v>
      </c>
      <c r="D18" s="70">
        <f t="shared" si="0"/>
        <v>10.91</v>
      </c>
      <c r="E18" s="70">
        <f>E19</f>
        <v>10.91</v>
      </c>
      <c r="F18" s="70"/>
    </row>
    <row r="19" ht="18.95" customHeight="1" spans="2:6">
      <c r="B19" s="24" t="s">
        <v>59</v>
      </c>
      <c r="C19" s="12" t="s">
        <v>60</v>
      </c>
      <c r="D19" s="70">
        <f t="shared" si="0"/>
        <v>10.91</v>
      </c>
      <c r="E19" s="70">
        <v>10.91</v>
      </c>
      <c r="F19" s="70"/>
    </row>
    <row r="20" ht="18.95" customHeight="1" spans="2:6">
      <c r="B20" s="13" t="s">
        <v>61</v>
      </c>
      <c r="C20" s="59" t="s">
        <v>24</v>
      </c>
      <c r="D20" s="70">
        <f t="shared" si="0"/>
        <v>12</v>
      </c>
      <c r="E20" s="70">
        <f>E21</f>
        <v>12</v>
      </c>
      <c r="F20" s="70"/>
    </row>
    <row r="21" ht="18.95" customHeight="1" spans="2:6">
      <c r="B21" s="24" t="s">
        <v>62</v>
      </c>
      <c r="C21" s="12" t="s">
        <v>63</v>
      </c>
      <c r="D21" s="70">
        <f t="shared" si="0"/>
        <v>12</v>
      </c>
      <c r="E21" s="70">
        <f>E22</f>
        <v>12</v>
      </c>
      <c r="F21" s="70"/>
    </row>
    <row r="22" ht="18.95" customHeight="1" spans="2:6">
      <c r="B22" s="24" t="s">
        <v>64</v>
      </c>
      <c r="C22" s="12" t="s">
        <v>65</v>
      </c>
      <c r="D22" s="70">
        <f t="shared" si="0"/>
        <v>12</v>
      </c>
      <c r="E22" s="70">
        <f>11.11+0.89</f>
        <v>12</v>
      </c>
      <c r="F22" s="70"/>
    </row>
    <row r="23" ht="18.95" customHeight="1" spans="2:6">
      <c r="B23" s="13" t="s">
        <v>66</v>
      </c>
      <c r="C23" s="59" t="s">
        <v>25</v>
      </c>
      <c r="D23" s="70">
        <f t="shared" si="0"/>
        <v>13.09</v>
      </c>
      <c r="E23" s="70">
        <f>E24</f>
        <v>13.09</v>
      </c>
      <c r="F23" s="70"/>
    </row>
    <row r="24" ht="18.95" customHeight="1" spans="2:6">
      <c r="B24" s="24" t="s">
        <v>67</v>
      </c>
      <c r="C24" s="12" t="s">
        <v>68</v>
      </c>
      <c r="D24" s="70">
        <f t="shared" si="0"/>
        <v>13.09</v>
      </c>
      <c r="E24" s="70">
        <f>E25</f>
        <v>13.09</v>
      </c>
      <c r="F24" s="70"/>
    </row>
    <row r="25" ht="18.95" customHeight="1" spans="2:6">
      <c r="B25" s="24" t="s">
        <v>69</v>
      </c>
      <c r="C25" s="12" t="s">
        <v>70</v>
      </c>
      <c r="D25" s="70">
        <f t="shared" si="0"/>
        <v>13.09</v>
      </c>
      <c r="E25" s="70">
        <v>13.09</v>
      </c>
      <c r="F25" s="70"/>
    </row>
    <row r="26" ht="23.25" customHeight="1" spans="2:6">
      <c r="B26" s="71" t="s">
        <v>71</v>
      </c>
      <c r="C26" s="71"/>
      <c r="D26" s="71"/>
      <c r="E26" s="71"/>
      <c r="F26" s="71"/>
    </row>
  </sheetData>
  <mergeCells count="5">
    <mergeCell ref="B6:C6"/>
    <mergeCell ref="D6:F6"/>
    <mergeCell ref="B8:C8"/>
    <mergeCell ref="B26:F26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E13" sqref="E13"/>
    </sheetView>
  </sheetViews>
  <sheetFormatPr defaultColWidth="10" defaultRowHeight="14" outlineLevelCol="5"/>
  <cols>
    <col min="1" max="1" width="0.272727272727273" customWidth="1"/>
    <col min="2" max="2" width="12.7545454545455" customWidth="1"/>
    <col min="3" max="3" width="36.1" customWidth="1"/>
    <col min="4" max="4" width="17.1" customWidth="1"/>
    <col min="5" max="5" width="16.5545454545455" customWidth="1"/>
    <col min="6" max="6" width="17.5" customWidth="1"/>
  </cols>
  <sheetData>
    <row r="1" ht="18.1" customHeight="1" spans="1:6">
      <c r="A1" s="1"/>
      <c r="B1" s="67" t="s">
        <v>72</v>
      </c>
      <c r="C1" s="54"/>
      <c r="D1" s="54"/>
      <c r="E1" s="54"/>
      <c r="F1" s="54"/>
    </row>
    <row r="2" ht="16.35" customHeight="1" spans="1:6">
      <c r="B2" s="56" t="s">
        <v>73</v>
      </c>
      <c r="C2" s="56"/>
      <c r="D2" s="56"/>
      <c r="E2" s="56"/>
      <c r="F2" s="56"/>
    </row>
    <row r="3" ht="16.35" customHeight="1" spans="1:6">
      <c r="B3" s="56"/>
      <c r="C3" s="56"/>
      <c r="D3" s="56"/>
      <c r="E3" s="56"/>
      <c r="F3" s="56"/>
    </row>
    <row r="4" ht="16.35" customHeight="1" spans="1:6">
      <c r="B4" s="54"/>
      <c r="C4" s="54"/>
      <c r="D4" s="54"/>
      <c r="E4" s="54"/>
      <c r="F4" s="54"/>
    </row>
    <row r="5" ht="19.8" customHeight="1" spans="1:6">
      <c r="B5" s="54"/>
      <c r="C5" s="54"/>
      <c r="D5" s="54"/>
      <c r="E5" s="54"/>
      <c r="F5" s="27" t="s">
        <v>7</v>
      </c>
    </row>
    <row r="6" ht="36.2" customHeight="1" spans="1:6">
      <c r="B6" s="57" t="s">
        <v>74</v>
      </c>
      <c r="C6" s="57"/>
      <c r="D6" s="57" t="s">
        <v>75</v>
      </c>
      <c r="E6" s="57"/>
      <c r="F6" s="57"/>
    </row>
    <row r="7" ht="27.6" customHeight="1" spans="1:6">
      <c r="B7" s="57" t="s">
        <v>76</v>
      </c>
      <c r="C7" s="57" t="s">
        <v>38</v>
      </c>
      <c r="D7" s="57" t="s">
        <v>39</v>
      </c>
      <c r="E7" s="57" t="s">
        <v>77</v>
      </c>
      <c r="F7" s="57" t="s">
        <v>78</v>
      </c>
    </row>
    <row r="8" ht="18.95" customHeight="1" spans="1:6">
      <c r="B8" s="58" t="s">
        <v>12</v>
      </c>
      <c r="C8" s="58"/>
      <c r="D8" s="31">
        <f>+E8+F8</f>
        <v>297.02</v>
      </c>
      <c r="E8" s="31">
        <f>E9+E18+E27</f>
        <v>279.39</v>
      </c>
      <c r="F8" s="31">
        <f>F9+F18+F27</f>
        <v>17.63</v>
      </c>
    </row>
    <row r="9" ht="18.95" customHeight="1" spans="1:6">
      <c r="B9" s="24" t="s">
        <v>79</v>
      </c>
      <c r="C9" s="12" t="s">
        <v>80</v>
      </c>
      <c r="D9" s="31">
        <f>+E9+F9</f>
        <v>249</v>
      </c>
      <c r="E9" s="31">
        <f>SUM(E10:E17)</f>
        <v>249</v>
      </c>
      <c r="F9" s="31"/>
    </row>
    <row r="10" ht="18.95" customHeight="1" spans="1:6">
      <c r="B10" s="24" t="s">
        <v>81</v>
      </c>
      <c r="C10" s="12" t="s">
        <v>82</v>
      </c>
      <c r="D10" s="31">
        <f t="shared" ref="D10:D28" si="0">+E10+F10</f>
        <v>58.93</v>
      </c>
      <c r="E10" s="31">
        <v>58.93</v>
      </c>
      <c r="F10" s="31"/>
    </row>
    <row r="11" ht="18.95" customHeight="1" spans="1:6">
      <c r="B11" s="24" t="s">
        <v>83</v>
      </c>
      <c r="C11" s="12" t="s">
        <v>84</v>
      </c>
      <c r="D11" s="31">
        <f t="shared" si="0"/>
        <v>14.05</v>
      </c>
      <c r="E11" s="31">
        <f>14.05</f>
        <v>14.05</v>
      </c>
      <c r="F11" s="31"/>
    </row>
    <row r="12" ht="18.95" customHeight="1" spans="1:6">
      <c r="B12" s="24" t="s">
        <v>85</v>
      </c>
      <c r="C12" s="12" t="s">
        <v>86</v>
      </c>
      <c r="D12" s="31">
        <f t="shared" si="0"/>
        <v>113.1</v>
      </c>
      <c r="E12" s="31">
        <f>98.75+14.35</f>
        <v>113.1</v>
      </c>
      <c r="F12" s="31"/>
    </row>
    <row r="13" ht="18.95" customHeight="1" spans="1:6">
      <c r="B13" s="24" t="s">
        <v>87</v>
      </c>
      <c r="C13" s="12" t="s">
        <v>88</v>
      </c>
      <c r="D13" s="31">
        <f t="shared" si="0"/>
        <v>24.85</v>
      </c>
      <c r="E13" s="31">
        <v>24.85</v>
      </c>
      <c r="F13" s="31"/>
    </row>
    <row r="14" ht="18.95" customHeight="1" spans="1:6">
      <c r="B14" s="24" t="s">
        <v>89</v>
      </c>
      <c r="C14" s="12" t="s">
        <v>90</v>
      </c>
      <c r="D14" s="31">
        <f t="shared" si="0"/>
        <v>12.43</v>
      </c>
      <c r="E14" s="31">
        <v>12.43</v>
      </c>
      <c r="F14" s="31"/>
    </row>
    <row r="15" ht="18.95" customHeight="1" spans="1:6">
      <c r="B15" s="24" t="s">
        <v>91</v>
      </c>
      <c r="C15" s="12" t="s">
        <v>92</v>
      </c>
      <c r="D15" s="31">
        <f t="shared" si="0"/>
        <v>10.91</v>
      </c>
      <c r="E15" s="31">
        <v>10.91</v>
      </c>
      <c r="F15" s="31"/>
    </row>
    <row r="16" ht="18.95" customHeight="1" spans="1:6">
      <c r="B16" s="24" t="s">
        <v>93</v>
      </c>
      <c r="C16" s="12" t="s">
        <v>94</v>
      </c>
      <c r="D16" s="31">
        <f t="shared" si="0"/>
        <v>1.64</v>
      </c>
      <c r="E16" s="31">
        <v>1.64</v>
      </c>
      <c r="F16" s="31"/>
    </row>
    <row r="17" ht="18.95" customHeight="1" spans="2:6">
      <c r="B17" s="24" t="s">
        <v>95</v>
      </c>
      <c r="C17" s="12" t="s">
        <v>96</v>
      </c>
      <c r="D17" s="31">
        <f t="shared" si="0"/>
        <v>13.09</v>
      </c>
      <c r="E17" s="31">
        <v>13.09</v>
      </c>
      <c r="F17" s="31"/>
    </row>
    <row r="18" ht="18.95" customHeight="1" spans="2:6">
      <c r="B18" s="24" t="s">
        <v>97</v>
      </c>
      <c r="C18" s="12" t="s">
        <v>98</v>
      </c>
      <c r="D18" s="31">
        <f t="shared" si="0"/>
        <v>17.63</v>
      </c>
      <c r="E18" s="31"/>
      <c r="F18" s="31">
        <f>SUM(F19:F26)</f>
        <v>17.63</v>
      </c>
    </row>
    <row r="19" ht="18.95" customHeight="1" spans="2:6">
      <c r="B19" s="24" t="s">
        <v>99</v>
      </c>
      <c r="C19" s="12" t="s">
        <v>100</v>
      </c>
      <c r="D19" s="31">
        <f t="shared" si="0"/>
        <v>8.6</v>
      </c>
      <c r="E19" s="31"/>
      <c r="F19" s="31">
        <v>8.6</v>
      </c>
    </row>
    <row r="20" ht="18.95" customHeight="1" spans="2:6">
      <c r="B20" s="24" t="s">
        <v>101</v>
      </c>
      <c r="C20" s="12" t="s">
        <v>102</v>
      </c>
      <c r="D20" s="31">
        <f t="shared" si="0"/>
        <v>3</v>
      </c>
      <c r="E20" s="31"/>
      <c r="F20" s="31">
        <v>3</v>
      </c>
    </row>
    <row r="21" ht="18.95" customHeight="1" spans="2:6">
      <c r="B21" s="24" t="s">
        <v>103</v>
      </c>
      <c r="C21" s="12" t="s">
        <v>104</v>
      </c>
      <c r="D21" s="31">
        <f t="shared" si="0"/>
        <v>0.3</v>
      </c>
      <c r="E21" s="31"/>
      <c r="F21" s="31">
        <v>0.3</v>
      </c>
    </row>
    <row r="22" ht="18.95" customHeight="1" spans="2:6">
      <c r="B22" s="24" t="s">
        <v>105</v>
      </c>
      <c r="C22" s="12" t="s">
        <v>106</v>
      </c>
      <c r="D22" s="31">
        <f t="shared" si="0"/>
        <v>0.5</v>
      </c>
      <c r="E22" s="31"/>
      <c r="F22" s="31">
        <v>0.5</v>
      </c>
    </row>
    <row r="23" ht="18.95" customHeight="1" spans="2:6">
      <c r="B23" s="24" t="s">
        <v>107</v>
      </c>
      <c r="C23" s="12" t="s">
        <v>108</v>
      </c>
      <c r="D23" s="31">
        <f t="shared" si="0"/>
        <v>0.5</v>
      </c>
      <c r="E23" s="31"/>
      <c r="F23" s="31">
        <v>0.5</v>
      </c>
    </row>
    <row r="24" ht="18.95" customHeight="1" spans="2:6">
      <c r="B24" s="24" t="s">
        <v>109</v>
      </c>
      <c r="C24" s="12" t="s">
        <v>110</v>
      </c>
      <c r="D24" s="31">
        <f t="shared" si="0"/>
        <v>1.5</v>
      </c>
      <c r="E24" s="31"/>
      <c r="F24" s="31">
        <v>1.5</v>
      </c>
    </row>
    <row r="25" ht="18.95" customHeight="1" spans="2:6">
      <c r="B25" s="24" t="s">
        <v>111</v>
      </c>
      <c r="C25" s="12" t="s">
        <v>112</v>
      </c>
      <c r="D25" s="31">
        <f t="shared" si="0"/>
        <v>0.7</v>
      </c>
      <c r="E25" s="31"/>
      <c r="F25" s="31">
        <v>0.7</v>
      </c>
    </row>
    <row r="26" ht="18.95" customHeight="1" spans="2:6">
      <c r="B26" s="24" t="s">
        <v>113</v>
      </c>
      <c r="C26" s="12" t="s">
        <v>114</v>
      </c>
      <c r="D26" s="31">
        <f t="shared" si="0"/>
        <v>2.53</v>
      </c>
      <c r="E26" s="31"/>
      <c r="F26" s="31">
        <v>2.53</v>
      </c>
    </row>
    <row r="27" ht="18.95" customHeight="1" spans="2:6">
      <c r="B27" s="24" t="s">
        <v>115</v>
      </c>
      <c r="C27" s="12" t="s">
        <v>116</v>
      </c>
      <c r="D27" s="31">
        <f t="shared" si="0"/>
        <v>30.39</v>
      </c>
      <c r="E27" s="31">
        <f>E28</f>
        <v>30.39</v>
      </c>
      <c r="F27" s="31"/>
    </row>
    <row r="28" ht="18.95" customHeight="1" spans="2:6">
      <c r="B28" s="24" t="s">
        <v>117</v>
      </c>
      <c r="C28" s="12" t="s">
        <v>118</v>
      </c>
      <c r="D28" s="31">
        <f t="shared" si="0"/>
        <v>30.39</v>
      </c>
      <c r="E28" s="31">
        <f>29.51+0.88</f>
        <v>30.39</v>
      </c>
      <c r="F28" s="31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B2" sqref="B2:M4"/>
    </sheetView>
  </sheetViews>
  <sheetFormatPr defaultColWidth="10" defaultRowHeight="14"/>
  <cols>
    <col min="1" max="1" width="0.409090909090909" customWidth="1"/>
    <col min="2" max="2" width="11.9090909090909" style="25" customWidth="1"/>
    <col min="3" max="3" width="13.1818181818182" style="25" customWidth="1"/>
    <col min="4" max="4" width="10.0909090909091" style="25" customWidth="1"/>
    <col min="5" max="5" width="11.3636363636364" style="25" customWidth="1"/>
    <col min="6" max="6" width="10.3636363636364" style="25" customWidth="1"/>
    <col min="7" max="7" width="9.27272727272727" style="25" customWidth="1"/>
    <col min="8" max="8" width="8.72727272727273" style="25" customWidth="1"/>
    <col min="9" max="9" width="9.36363636363636" style="25" customWidth="1"/>
    <col min="10" max="10" width="7" style="25" customWidth="1"/>
    <col min="11" max="13" width="10.7272727272727" style="25" customWidth="1"/>
  </cols>
  <sheetData>
    <row r="1" ht="16.35" customHeight="1" spans="1:13">
      <c r="A1" s="1"/>
      <c r="B1" s="60" t="s">
        <v>119</v>
      </c>
    </row>
    <row r="2" ht="16.35" customHeight="1" spans="1:13">
      <c r="B2" s="61" t="s">
        <v>120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16.35" customHeight="1" spans="1:13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ht="16.35" customHeight="1" spans="1:13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ht="20.7" customHeight="1" spans="1:13"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3" t="s">
        <v>7</v>
      </c>
    </row>
    <row r="6" ht="38.8" customHeight="1" spans="1:13">
      <c r="B6" s="64" t="s">
        <v>121</v>
      </c>
      <c r="C6" s="64"/>
      <c r="D6" s="64"/>
      <c r="E6" s="64"/>
      <c r="F6" s="64"/>
      <c r="G6" s="64"/>
      <c r="H6" s="64" t="s">
        <v>36</v>
      </c>
      <c r="I6" s="64"/>
      <c r="J6" s="64"/>
      <c r="K6" s="64"/>
      <c r="L6" s="64"/>
      <c r="M6" s="64"/>
    </row>
    <row r="7" ht="36.2" customHeight="1" spans="1:13">
      <c r="B7" s="64" t="s">
        <v>12</v>
      </c>
      <c r="C7" s="64" t="s">
        <v>122</v>
      </c>
      <c r="D7" s="64" t="s">
        <v>123</v>
      </c>
      <c r="E7" s="64"/>
      <c r="F7" s="64"/>
      <c r="G7" s="64" t="s">
        <v>124</v>
      </c>
      <c r="H7" s="64" t="s">
        <v>12</v>
      </c>
      <c r="I7" s="64" t="s">
        <v>122</v>
      </c>
      <c r="J7" s="64" t="s">
        <v>123</v>
      </c>
      <c r="K7" s="64"/>
      <c r="L7" s="64"/>
      <c r="M7" s="64" t="s">
        <v>124</v>
      </c>
    </row>
    <row r="8" ht="36.2" customHeight="1" spans="1:13">
      <c r="B8" s="64"/>
      <c r="C8" s="64"/>
      <c r="D8" s="64" t="s">
        <v>125</v>
      </c>
      <c r="E8" s="64" t="s">
        <v>126</v>
      </c>
      <c r="F8" s="64" t="s">
        <v>127</v>
      </c>
      <c r="G8" s="64"/>
      <c r="H8" s="64"/>
      <c r="I8" s="64"/>
      <c r="J8" s="64" t="s">
        <v>125</v>
      </c>
      <c r="K8" s="64" t="s">
        <v>126</v>
      </c>
      <c r="L8" s="64" t="s">
        <v>127</v>
      </c>
      <c r="M8" s="64"/>
    </row>
    <row r="9" ht="25.85" customHeight="1" spans="1:13">
      <c r="B9" s="65">
        <f>C9+D9+G9</f>
        <v>3</v>
      </c>
      <c r="C9" s="65"/>
      <c r="D9" s="65"/>
      <c r="E9" s="65"/>
      <c r="F9" s="65"/>
      <c r="G9" s="65">
        <v>3</v>
      </c>
      <c r="H9" s="66">
        <f>I9+J9+M9</f>
        <v>1.5</v>
      </c>
      <c r="I9" s="66"/>
      <c r="J9" s="66"/>
      <c r="K9" s="66"/>
      <c r="L9" s="66"/>
      <c r="M9" s="66">
        <v>1.5</v>
      </c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"/>
    </sheetView>
  </sheetViews>
  <sheetFormatPr defaultColWidth="10" defaultRowHeight="14" outlineLevelCol="5"/>
  <cols>
    <col min="1" max="1" width="0.409090909090909" customWidth="1"/>
    <col min="2" max="2" width="11.5363636363636" customWidth="1"/>
    <col min="3" max="3" width="36.5" customWidth="1"/>
    <col min="4" max="4" width="15.3363636363636" customWidth="1"/>
    <col min="5" max="5" width="14.7909090909091" customWidth="1"/>
    <col min="6" max="6" width="15.3363636363636" customWidth="1"/>
  </cols>
  <sheetData>
    <row r="1" ht="16.35" customHeight="1" spans="1:6">
      <c r="A1" s="1"/>
      <c r="B1" s="55" t="s">
        <v>128</v>
      </c>
      <c r="C1" s="54"/>
      <c r="D1" s="54"/>
      <c r="E1" s="54"/>
      <c r="F1" s="54"/>
    </row>
    <row r="2" ht="25" customHeight="1" spans="1:6">
      <c r="B2" s="56" t="s">
        <v>129</v>
      </c>
      <c r="C2" s="56"/>
      <c r="D2" s="56"/>
      <c r="E2" s="56"/>
      <c r="F2" s="56"/>
    </row>
    <row r="3" ht="26.7" customHeight="1" spans="1:6">
      <c r="B3" s="56"/>
      <c r="C3" s="56"/>
      <c r="D3" s="56"/>
      <c r="E3" s="56"/>
      <c r="F3" s="56"/>
    </row>
    <row r="4" ht="16.35" customHeight="1" spans="1:6">
      <c r="B4" s="54"/>
      <c r="C4" s="54"/>
      <c r="D4" s="54"/>
      <c r="E4" s="54"/>
      <c r="F4" s="54"/>
    </row>
    <row r="5" ht="21.55" customHeight="1" spans="1:6">
      <c r="B5" s="54"/>
      <c r="C5" s="54"/>
      <c r="D5" s="54"/>
      <c r="E5" s="54"/>
      <c r="F5" s="27" t="s">
        <v>7</v>
      </c>
    </row>
    <row r="6" ht="33.6" customHeight="1" spans="1:6">
      <c r="B6" s="57" t="s">
        <v>37</v>
      </c>
      <c r="C6" s="57" t="s">
        <v>38</v>
      </c>
      <c r="D6" s="57" t="s">
        <v>130</v>
      </c>
      <c r="E6" s="57"/>
      <c r="F6" s="57"/>
    </row>
    <row r="7" ht="31.05" customHeight="1" spans="1:6">
      <c r="B7" s="57"/>
      <c r="C7" s="57"/>
      <c r="D7" s="57" t="s">
        <v>39</v>
      </c>
      <c r="E7" s="57" t="s">
        <v>40</v>
      </c>
      <c r="F7" s="57" t="s">
        <v>41</v>
      </c>
    </row>
    <row r="8" ht="20.7" customHeight="1" spans="1:6">
      <c r="B8" s="58" t="s">
        <v>12</v>
      </c>
      <c r="C8" s="58"/>
      <c r="D8" s="30"/>
      <c r="E8" s="30"/>
      <c r="F8" s="30"/>
    </row>
    <row r="9" ht="16.35" customHeight="1" spans="1:6">
      <c r="B9" s="13"/>
      <c r="C9" s="59"/>
      <c r="D9" s="31"/>
      <c r="E9" s="31"/>
      <c r="F9" s="31"/>
    </row>
    <row r="10" ht="16.35" customHeight="1" spans="1:6">
      <c r="B10" s="24" t="s">
        <v>131</v>
      </c>
      <c r="C10" s="12" t="s">
        <v>131</v>
      </c>
      <c r="D10" s="31"/>
      <c r="E10" s="31"/>
      <c r="F10" s="31"/>
    </row>
    <row r="11" ht="16.35" customHeight="1" spans="1:6">
      <c r="B11" s="24" t="s">
        <v>132</v>
      </c>
      <c r="C11" s="12" t="s">
        <v>132</v>
      </c>
      <c r="D11" s="31"/>
      <c r="E11" s="31"/>
      <c r="F11" s="31"/>
    </row>
    <row r="12" ht="16.35" customHeight="1" spans="1:6">
      <c r="B12" s="1" t="s">
        <v>133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D10" sqref="D10"/>
    </sheetView>
  </sheetViews>
  <sheetFormatPr defaultColWidth="10" defaultRowHeight="14" outlineLevelCol="5"/>
  <cols>
    <col min="1" max="1" width="0.809090909090909" customWidth="1"/>
    <col min="2" max="2" width="0.136363636363636" customWidth="1"/>
    <col min="3" max="3" width="26.0545454545455" customWidth="1"/>
    <col min="4" max="4" width="16.8272727272727" customWidth="1"/>
    <col min="5" max="5" width="26.6" customWidth="1"/>
    <col min="6" max="6" width="17.3636363636364" customWidth="1"/>
    <col min="7" max="8" width="9.77272727272727" customWidth="1"/>
  </cols>
  <sheetData>
    <row r="1" ht="16.35" customHeight="1" spans="1:6">
      <c r="A1" s="1"/>
      <c r="C1" s="2" t="s">
        <v>134</v>
      </c>
    </row>
    <row r="2" ht="16.35" customHeight="1" spans="1:6">
      <c r="C2" s="19" t="s">
        <v>135</v>
      </c>
      <c r="D2" s="19"/>
      <c r="E2" s="19"/>
      <c r="F2" s="19"/>
    </row>
    <row r="3" ht="16.35" customHeight="1" spans="1:6">
      <c r="C3" s="19"/>
      <c r="D3" s="19"/>
      <c r="E3" s="19"/>
      <c r="F3" s="19"/>
    </row>
    <row r="4" ht="16.35" customHeight="1"/>
    <row r="5" ht="23.25" customHeight="1" spans="1:6">
      <c r="F5" s="50" t="s">
        <v>7</v>
      </c>
    </row>
    <row r="6" ht="34.5" customHeight="1" spans="1:6">
      <c r="C6" s="51" t="s">
        <v>8</v>
      </c>
      <c r="D6" s="51"/>
      <c r="E6" s="51" t="s">
        <v>9</v>
      </c>
      <c r="F6" s="51"/>
    </row>
    <row r="7" ht="32.75" customHeight="1" spans="1:6">
      <c r="C7" s="51" t="s">
        <v>10</v>
      </c>
      <c r="D7" s="51" t="s">
        <v>11</v>
      </c>
      <c r="E7" s="51" t="s">
        <v>10</v>
      </c>
      <c r="F7" s="51" t="s">
        <v>11</v>
      </c>
    </row>
    <row r="8" ht="25" customHeight="1" spans="1:6">
      <c r="C8" s="52" t="s">
        <v>12</v>
      </c>
      <c r="D8" s="53">
        <f>SUM(D9:D13)</f>
        <v>297.02</v>
      </c>
      <c r="E8" s="52" t="s">
        <v>12</v>
      </c>
      <c r="F8" s="53">
        <f>SUM(F9:F13)</f>
        <v>297.02</v>
      </c>
    </row>
    <row r="9" ht="20.7" customHeight="1" spans="1:6">
      <c r="B9" s="54" t="s">
        <v>136</v>
      </c>
      <c r="C9" s="37" t="s">
        <v>18</v>
      </c>
      <c r="D9" s="53">
        <f>表一!C7+表一!C14</f>
        <v>297.02</v>
      </c>
      <c r="E9" s="37" t="s">
        <v>19</v>
      </c>
      <c r="F9" s="53">
        <f>表一!F7</f>
        <v>204.76</v>
      </c>
    </row>
    <row r="10" ht="20.7" customHeight="1" spans="1:6">
      <c r="B10" s="54"/>
      <c r="C10" s="37" t="s">
        <v>20</v>
      </c>
      <c r="D10" s="53"/>
      <c r="E10" s="37" t="s">
        <v>21</v>
      </c>
      <c r="F10" s="53">
        <f>表一!F8</f>
        <v>56.26</v>
      </c>
    </row>
    <row r="11" ht="20.7" customHeight="1" spans="1:6">
      <c r="B11" s="54"/>
      <c r="C11" s="37" t="s">
        <v>22</v>
      </c>
      <c r="D11" s="53"/>
      <c r="E11" s="37" t="s">
        <v>23</v>
      </c>
      <c r="F11" s="53">
        <f>表一!F9</f>
        <v>10.91</v>
      </c>
    </row>
    <row r="12" ht="20.7" customHeight="1" spans="1:6">
      <c r="B12" s="54"/>
      <c r="C12" s="37" t="s">
        <v>137</v>
      </c>
      <c r="D12" s="53"/>
      <c r="E12" s="37" t="s">
        <v>24</v>
      </c>
      <c r="F12" s="53">
        <f>表一!F10</f>
        <v>12</v>
      </c>
    </row>
    <row r="13" ht="20.7" customHeight="1" spans="1:6">
      <c r="B13" s="54"/>
      <c r="C13" s="37" t="s">
        <v>138</v>
      </c>
      <c r="D13" s="53"/>
      <c r="E13" s="37" t="s">
        <v>25</v>
      </c>
      <c r="F13" s="53">
        <f>表一!F11</f>
        <v>13.09</v>
      </c>
    </row>
    <row r="14" ht="20.7" customHeight="1" spans="1:6">
      <c r="B14" s="54"/>
      <c r="C14" s="37" t="s">
        <v>139</v>
      </c>
      <c r="D14" s="53"/>
      <c r="E14" s="37"/>
      <c r="F14" s="53"/>
    </row>
    <row r="15" ht="20.7" customHeight="1" spans="1:6">
      <c r="B15" s="54"/>
      <c r="C15" s="37" t="s">
        <v>140</v>
      </c>
      <c r="D15" s="53"/>
      <c r="E15" s="37"/>
      <c r="F15" s="53"/>
    </row>
    <row r="16" ht="20.7" customHeight="1" spans="1:6">
      <c r="B16" s="54"/>
      <c r="C16" s="37" t="s">
        <v>141</v>
      </c>
      <c r="D16" s="53"/>
      <c r="E16" s="37"/>
      <c r="F16" s="53"/>
    </row>
    <row r="17" ht="20.7" customHeight="1" spans="2:6">
      <c r="B17" s="54"/>
      <c r="C17" s="37" t="s">
        <v>142</v>
      </c>
      <c r="D17" s="53"/>
      <c r="E17" s="37"/>
      <c r="F17" s="53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opLeftCell="A3" workbookViewId="0">
      <selection activeCell="G17" sqref="G17"/>
    </sheetView>
  </sheetViews>
  <sheetFormatPr defaultColWidth="10" defaultRowHeight="14"/>
  <cols>
    <col min="1" max="1" width="0.409090909090909" customWidth="1"/>
    <col min="2" max="2" width="10.0363636363636" customWidth="1"/>
    <col min="3" max="3" width="29.9909090909091" customWidth="1"/>
    <col min="4" max="4" width="11.5363636363636" customWidth="1"/>
    <col min="5" max="5" width="9.77272727272727" customWidth="1"/>
    <col min="6" max="6" width="10.5818181818182" customWidth="1"/>
    <col min="7" max="7" width="11.1272727272727" customWidth="1"/>
    <col min="8" max="8" width="10.5818181818182" customWidth="1"/>
    <col min="9" max="9" width="10.8545454545455" customWidth="1"/>
    <col min="10" max="10" width="10.7181818181818" customWidth="1"/>
    <col min="11" max="11" width="10.4454545454545" customWidth="1"/>
    <col min="12" max="12" width="11.4" customWidth="1"/>
    <col min="13" max="13" width="11.5363636363636" customWidth="1"/>
  </cols>
  <sheetData>
    <row r="1" ht="16.35" customHeight="1" spans="1:13">
      <c r="A1" s="1"/>
      <c r="B1" s="2" t="s">
        <v>143</v>
      </c>
    </row>
    <row r="2" ht="16.35" customHeight="1" spans="1:13">
      <c r="B2" s="19" t="s">
        <v>144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ht="16.35" customHeight="1" spans="1:13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ht="16.35" customHeight="1"/>
    <row r="5" ht="22.4" customHeight="1" spans="1:13">
      <c r="M5" s="27" t="s">
        <v>7</v>
      </c>
    </row>
    <row r="6" ht="36.2" customHeight="1" spans="1:13">
      <c r="B6" s="41" t="s">
        <v>145</v>
      </c>
      <c r="C6" s="41"/>
      <c r="D6" s="41" t="s">
        <v>39</v>
      </c>
      <c r="E6" s="42" t="s">
        <v>146</v>
      </c>
      <c r="F6" s="42" t="s">
        <v>147</v>
      </c>
      <c r="G6" s="42" t="s">
        <v>148</v>
      </c>
      <c r="H6" s="42" t="s">
        <v>149</v>
      </c>
      <c r="I6" s="42" t="s">
        <v>150</v>
      </c>
      <c r="J6" s="42" t="s">
        <v>151</v>
      </c>
      <c r="K6" s="42" t="s">
        <v>152</v>
      </c>
      <c r="L6" s="42" t="s">
        <v>153</v>
      </c>
      <c r="M6" s="42" t="s">
        <v>154</v>
      </c>
    </row>
    <row r="7" ht="30.15" customHeight="1" spans="1:13">
      <c r="B7" s="41" t="s">
        <v>76</v>
      </c>
      <c r="C7" s="41" t="s">
        <v>38</v>
      </c>
      <c r="D7" s="41"/>
      <c r="E7" s="42"/>
      <c r="F7" s="42"/>
      <c r="G7" s="42"/>
      <c r="H7" s="42"/>
      <c r="I7" s="42"/>
      <c r="J7" s="42"/>
      <c r="K7" s="42"/>
      <c r="L7" s="42"/>
      <c r="M7" s="42"/>
    </row>
    <row r="8" ht="20.7" customHeight="1" spans="1:13">
      <c r="B8" s="43" t="s">
        <v>12</v>
      </c>
      <c r="C8" s="43"/>
      <c r="D8" s="44">
        <f t="shared" ref="D8:D25" si="0">E8</f>
        <v>297.02</v>
      </c>
      <c r="E8" s="35">
        <f>E9+E12+E17+E20+E23</f>
        <v>297.02</v>
      </c>
      <c r="F8" s="44"/>
      <c r="G8" s="44"/>
      <c r="H8" s="44"/>
      <c r="I8" s="44"/>
      <c r="J8" s="44"/>
      <c r="K8" s="44"/>
      <c r="L8" s="44"/>
      <c r="M8" s="44"/>
    </row>
    <row r="9" ht="20.7" customHeight="1" spans="1:13">
      <c r="B9" s="45" t="s">
        <v>42</v>
      </c>
      <c r="C9" s="46" t="s">
        <v>19</v>
      </c>
      <c r="D9" s="47">
        <f t="shared" si="0"/>
        <v>204.76</v>
      </c>
      <c r="E9" s="47">
        <f>表二!E9</f>
        <v>204.76</v>
      </c>
      <c r="F9" s="47"/>
      <c r="G9" s="47"/>
      <c r="H9" s="47"/>
      <c r="I9" s="47"/>
      <c r="J9" s="47"/>
      <c r="K9" s="47"/>
      <c r="L9" s="47"/>
      <c r="M9" s="47"/>
    </row>
    <row r="10" ht="18.1" customHeight="1" spans="1:13">
      <c r="B10" s="48" t="s">
        <v>155</v>
      </c>
      <c r="C10" s="49" t="s">
        <v>156</v>
      </c>
      <c r="D10" s="47">
        <f t="shared" si="0"/>
        <v>204.76</v>
      </c>
      <c r="E10" s="47">
        <f>表二!E10</f>
        <v>204.76</v>
      </c>
      <c r="F10" s="47"/>
      <c r="G10" s="47"/>
      <c r="H10" s="47"/>
      <c r="I10" s="47"/>
      <c r="J10" s="47"/>
      <c r="K10" s="47"/>
      <c r="L10" s="47"/>
      <c r="M10" s="47"/>
    </row>
    <row r="11" ht="19.8" customHeight="1" spans="1:13">
      <c r="B11" s="48" t="s">
        <v>157</v>
      </c>
      <c r="C11" s="49" t="s">
        <v>158</v>
      </c>
      <c r="D11" s="47">
        <f t="shared" si="0"/>
        <v>204.76</v>
      </c>
      <c r="E11" s="47">
        <f>表二!E11</f>
        <v>204.76</v>
      </c>
      <c r="F11" s="47"/>
      <c r="G11" s="47"/>
      <c r="H11" s="47"/>
      <c r="I11" s="47"/>
      <c r="J11" s="47"/>
      <c r="K11" s="47"/>
      <c r="L11" s="47"/>
      <c r="M11" s="47"/>
    </row>
    <row r="12" ht="20.7" customHeight="1" spans="1:13">
      <c r="B12" s="45" t="s">
        <v>47</v>
      </c>
      <c r="C12" s="46" t="s">
        <v>21</v>
      </c>
      <c r="D12" s="47">
        <f t="shared" si="0"/>
        <v>56.26</v>
      </c>
      <c r="E12" s="47">
        <f>表二!E12</f>
        <v>56.26</v>
      </c>
      <c r="F12" s="47"/>
      <c r="G12" s="47"/>
      <c r="H12" s="47"/>
      <c r="I12" s="47"/>
      <c r="J12" s="47"/>
      <c r="K12" s="47"/>
      <c r="L12" s="47"/>
      <c r="M12" s="47"/>
    </row>
    <row r="13" ht="18.1" customHeight="1" spans="1:13">
      <c r="B13" s="48" t="s">
        <v>159</v>
      </c>
      <c r="C13" s="49" t="s">
        <v>160</v>
      </c>
      <c r="D13" s="47">
        <f t="shared" si="0"/>
        <v>56.26</v>
      </c>
      <c r="E13" s="47">
        <f>表二!E13</f>
        <v>56.26</v>
      </c>
      <c r="F13" s="47"/>
      <c r="G13" s="47"/>
      <c r="H13" s="47"/>
      <c r="I13" s="47"/>
      <c r="J13" s="47"/>
      <c r="K13" s="47"/>
      <c r="L13" s="47"/>
      <c r="M13" s="47"/>
    </row>
    <row r="14" ht="19.8" customHeight="1" spans="1:13">
      <c r="B14" s="48" t="s">
        <v>161</v>
      </c>
      <c r="C14" s="49" t="s">
        <v>162</v>
      </c>
      <c r="D14" s="47">
        <f t="shared" si="0"/>
        <v>18.98</v>
      </c>
      <c r="E14" s="47">
        <f>表二!E14</f>
        <v>18.98</v>
      </c>
      <c r="F14" s="47"/>
      <c r="G14" s="47"/>
      <c r="H14" s="47"/>
      <c r="I14" s="47"/>
      <c r="J14" s="47"/>
      <c r="K14" s="47"/>
      <c r="L14" s="47"/>
      <c r="M14" s="47"/>
    </row>
    <row r="15" ht="19.8" customHeight="1" spans="1:13">
      <c r="B15" s="48" t="s">
        <v>163</v>
      </c>
      <c r="C15" s="49" t="s">
        <v>164</v>
      </c>
      <c r="D15" s="47">
        <f t="shared" si="0"/>
        <v>24.85</v>
      </c>
      <c r="E15" s="47">
        <f>表二!E15</f>
        <v>24.85</v>
      </c>
      <c r="F15" s="47"/>
      <c r="G15" s="47"/>
      <c r="H15" s="47"/>
      <c r="I15" s="47"/>
      <c r="J15" s="47"/>
      <c r="K15" s="47"/>
      <c r="L15" s="47"/>
      <c r="M15" s="47"/>
    </row>
    <row r="16" ht="19.8" customHeight="1" spans="1:13">
      <c r="B16" s="48" t="s">
        <v>165</v>
      </c>
      <c r="C16" s="49" t="s">
        <v>166</v>
      </c>
      <c r="D16" s="47">
        <f t="shared" si="0"/>
        <v>12.43</v>
      </c>
      <c r="E16" s="47">
        <f>表二!E16</f>
        <v>12.43</v>
      </c>
      <c r="F16" s="47"/>
      <c r="G16" s="47"/>
      <c r="H16" s="47"/>
      <c r="I16" s="47"/>
      <c r="J16" s="47"/>
      <c r="K16" s="47"/>
      <c r="L16" s="47"/>
      <c r="M16" s="47"/>
    </row>
    <row r="17" ht="20.7" customHeight="1" spans="2:13">
      <c r="B17" s="45" t="s">
        <v>56</v>
      </c>
      <c r="C17" s="46" t="s">
        <v>23</v>
      </c>
      <c r="D17" s="47">
        <f t="shared" si="0"/>
        <v>10.91</v>
      </c>
      <c r="E17" s="47">
        <f>表二!E17</f>
        <v>10.91</v>
      </c>
      <c r="F17" s="47"/>
      <c r="G17" s="47"/>
      <c r="H17" s="47"/>
      <c r="I17" s="47"/>
      <c r="J17" s="47"/>
      <c r="K17" s="47"/>
      <c r="L17" s="47"/>
      <c r="M17" s="47"/>
    </row>
    <row r="18" ht="18.1" customHeight="1" spans="2:13">
      <c r="B18" s="48" t="s">
        <v>167</v>
      </c>
      <c r="C18" s="49" t="s">
        <v>168</v>
      </c>
      <c r="D18" s="47">
        <f t="shared" si="0"/>
        <v>10.91</v>
      </c>
      <c r="E18" s="47">
        <f>表二!E18</f>
        <v>10.91</v>
      </c>
      <c r="F18" s="47"/>
      <c r="G18" s="47"/>
      <c r="H18" s="47"/>
      <c r="I18" s="47"/>
      <c r="J18" s="47"/>
      <c r="K18" s="47"/>
      <c r="L18" s="47"/>
      <c r="M18" s="47"/>
    </row>
    <row r="19" ht="19.8" customHeight="1" spans="2:13">
      <c r="B19" s="48" t="s">
        <v>169</v>
      </c>
      <c r="C19" s="49" t="s">
        <v>170</v>
      </c>
      <c r="D19" s="47">
        <f t="shared" si="0"/>
        <v>10.91</v>
      </c>
      <c r="E19" s="47">
        <f>表二!E19</f>
        <v>10.91</v>
      </c>
      <c r="F19" s="47"/>
      <c r="G19" s="47"/>
      <c r="H19" s="47"/>
      <c r="I19" s="47"/>
      <c r="J19" s="47"/>
      <c r="K19" s="47"/>
      <c r="L19" s="47"/>
      <c r="M19" s="47"/>
    </row>
    <row r="20" ht="20.7" customHeight="1" spans="2:13">
      <c r="B20" s="45" t="s">
        <v>61</v>
      </c>
      <c r="C20" s="46" t="s">
        <v>24</v>
      </c>
      <c r="D20" s="47">
        <f t="shared" si="0"/>
        <v>12</v>
      </c>
      <c r="E20" s="47">
        <f>表二!E20</f>
        <v>12</v>
      </c>
      <c r="F20" s="47"/>
      <c r="G20" s="47"/>
      <c r="H20" s="47"/>
      <c r="I20" s="47"/>
      <c r="J20" s="47"/>
      <c r="K20" s="47"/>
      <c r="L20" s="47"/>
      <c r="M20" s="47"/>
    </row>
    <row r="21" ht="18.1" customHeight="1" spans="2:13">
      <c r="B21" s="48" t="s">
        <v>171</v>
      </c>
      <c r="C21" s="49" t="s">
        <v>172</v>
      </c>
      <c r="D21" s="47">
        <f t="shared" si="0"/>
        <v>12</v>
      </c>
      <c r="E21" s="47">
        <f>表二!E21</f>
        <v>12</v>
      </c>
      <c r="F21" s="47"/>
      <c r="G21" s="47"/>
      <c r="H21" s="47"/>
      <c r="I21" s="47"/>
      <c r="J21" s="47"/>
      <c r="K21" s="47"/>
      <c r="L21" s="47"/>
      <c r="M21" s="47"/>
    </row>
    <row r="22" ht="19.8" customHeight="1" spans="2:13">
      <c r="B22" s="48" t="s">
        <v>173</v>
      </c>
      <c r="C22" s="49" t="s">
        <v>174</v>
      </c>
      <c r="D22" s="47">
        <f t="shared" si="0"/>
        <v>12</v>
      </c>
      <c r="E22" s="47">
        <f>表二!E22</f>
        <v>12</v>
      </c>
      <c r="F22" s="47"/>
      <c r="G22" s="47"/>
      <c r="H22" s="47"/>
      <c r="I22" s="47"/>
      <c r="J22" s="47"/>
      <c r="K22" s="47"/>
      <c r="L22" s="47"/>
      <c r="M22" s="47"/>
    </row>
    <row r="23" ht="20.7" customHeight="1" spans="2:13">
      <c r="B23" s="45" t="s">
        <v>66</v>
      </c>
      <c r="C23" s="46" t="s">
        <v>25</v>
      </c>
      <c r="D23" s="47">
        <f t="shared" si="0"/>
        <v>13.09</v>
      </c>
      <c r="E23" s="47">
        <f>表二!E23</f>
        <v>13.09</v>
      </c>
      <c r="F23" s="47"/>
      <c r="G23" s="47"/>
      <c r="H23" s="47"/>
      <c r="I23" s="47"/>
      <c r="J23" s="47"/>
      <c r="K23" s="47"/>
      <c r="L23" s="47"/>
      <c r="M23" s="47"/>
    </row>
    <row r="24" ht="18.1" customHeight="1" spans="2:13">
      <c r="B24" s="48" t="s">
        <v>175</v>
      </c>
      <c r="C24" s="49" t="s">
        <v>176</v>
      </c>
      <c r="D24" s="47">
        <f t="shared" si="0"/>
        <v>13.09</v>
      </c>
      <c r="E24" s="47">
        <f>表二!E24</f>
        <v>13.09</v>
      </c>
      <c r="F24" s="47"/>
      <c r="G24" s="47"/>
      <c r="H24" s="47"/>
      <c r="I24" s="47"/>
      <c r="J24" s="47"/>
      <c r="K24" s="47"/>
      <c r="L24" s="47"/>
      <c r="M24" s="47"/>
    </row>
    <row r="25" ht="19.8" customHeight="1" spans="2:13">
      <c r="B25" s="48" t="s">
        <v>177</v>
      </c>
      <c r="C25" s="49" t="s">
        <v>178</v>
      </c>
      <c r="D25" s="47">
        <f t="shared" si="0"/>
        <v>13.09</v>
      </c>
      <c r="E25" s="47">
        <f>表二!E25</f>
        <v>13.09</v>
      </c>
      <c r="F25" s="47"/>
      <c r="G25" s="47"/>
      <c r="H25" s="47"/>
      <c r="I25" s="47"/>
      <c r="J25" s="47"/>
      <c r="K25" s="47"/>
      <c r="L25" s="47"/>
      <c r="M25" s="47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J10" sqref="J10"/>
    </sheetView>
  </sheetViews>
  <sheetFormatPr defaultColWidth="10" defaultRowHeight="14" outlineLevelCol="5"/>
  <cols>
    <col min="1" max="1" width="0.536363636363636" customWidth="1"/>
    <col min="2" max="2" width="16.2818181818182" customWidth="1"/>
    <col min="3" max="3" width="27.9545454545455" customWidth="1"/>
    <col min="4" max="4" width="17.9090909090909" customWidth="1"/>
    <col min="5" max="5" width="17.3636363636364" customWidth="1"/>
    <col min="6" max="6" width="15.4727272727273" customWidth="1"/>
  </cols>
  <sheetData>
    <row r="1" ht="16.35" customHeight="1" spans="1:6">
      <c r="A1" s="1"/>
      <c r="B1" s="2" t="s">
        <v>179</v>
      </c>
    </row>
    <row r="2" ht="16.35" customHeight="1" spans="1:6">
      <c r="B2" s="19" t="s">
        <v>180</v>
      </c>
      <c r="C2" s="19"/>
      <c r="D2" s="19"/>
      <c r="E2" s="19"/>
      <c r="F2" s="19"/>
    </row>
    <row r="3" ht="16.35" customHeight="1" spans="1:6">
      <c r="B3" s="19"/>
      <c r="C3" s="19"/>
      <c r="D3" s="19"/>
      <c r="E3" s="19"/>
      <c r="F3" s="19"/>
    </row>
    <row r="4" ht="16.35" customHeight="1" spans="1:6">
      <c r="B4" s="32"/>
      <c r="C4" s="32"/>
      <c r="D4" s="32"/>
      <c r="E4" s="32"/>
      <c r="F4" s="32"/>
    </row>
    <row r="5" ht="18.95" customHeight="1" spans="1:6">
      <c r="B5" s="32"/>
      <c r="C5" s="32"/>
      <c r="D5" s="32"/>
      <c r="E5" s="32"/>
      <c r="F5" s="6" t="s">
        <v>7</v>
      </c>
    </row>
    <row r="6" ht="31.9" customHeight="1" spans="1:6">
      <c r="B6" s="33" t="s">
        <v>76</v>
      </c>
      <c r="C6" s="33" t="s">
        <v>38</v>
      </c>
      <c r="D6" s="33" t="s">
        <v>39</v>
      </c>
      <c r="E6" s="33" t="s">
        <v>181</v>
      </c>
      <c r="F6" s="33" t="s">
        <v>182</v>
      </c>
    </row>
    <row r="7" ht="23.25" customHeight="1" spans="1:6">
      <c r="B7" s="9" t="s">
        <v>12</v>
      </c>
      <c r="C7" s="9"/>
      <c r="D7" s="34">
        <f t="shared" ref="D7:D24" si="0">E7+F7</f>
        <v>297.02</v>
      </c>
      <c r="E7" s="35">
        <f>E8+E11+E16+E19+E22</f>
        <v>297.02</v>
      </c>
      <c r="F7" s="34"/>
    </row>
    <row r="8" ht="21.55" customHeight="1" spans="1:6">
      <c r="B8" s="36" t="s">
        <v>42</v>
      </c>
      <c r="C8" s="37" t="s">
        <v>19</v>
      </c>
      <c r="D8" s="38">
        <f t="shared" si="0"/>
        <v>204.76</v>
      </c>
      <c r="E8" s="38">
        <f>表二!E9</f>
        <v>204.76</v>
      </c>
      <c r="F8" s="38"/>
    </row>
    <row r="9" ht="20.7" customHeight="1" spans="1:6">
      <c r="B9" s="39" t="s">
        <v>183</v>
      </c>
      <c r="C9" s="40" t="s">
        <v>184</v>
      </c>
      <c r="D9" s="38">
        <f t="shared" si="0"/>
        <v>204.76</v>
      </c>
      <c r="E9" s="38">
        <f>表二!E10</f>
        <v>204.76</v>
      </c>
      <c r="F9" s="38"/>
    </row>
    <row r="10" ht="20.7" customHeight="1" spans="1:6">
      <c r="B10" s="39" t="s">
        <v>185</v>
      </c>
      <c r="C10" s="40" t="s">
        <v>186</v>
      </c>
      <c r="D10" s="38">
        <f t="shared" si="0"/>
        <v>204.76</v>
      </c>
      <c r="E10" s="38">
        <f>表二!E11</f>
        <v>204.76</v>
      </c>
      <c r="F10" s="38"/>
    </row>
    <row r="11" ht="21.55" customHeight="1" spans="1:6">
      <c r="B11" s="36" t="s">
        <v>47</v>
      </c>
      <c r="C11" s="37" t="s">
        <v>21</v>
      </c>
      <c r="D11" s="38">
        <f t="shared" si="0"/>
        <v>56.26</v>
      </c>
      <c r="E11" s="38">
        <f>表二!E12</f>
        <v>56.26</v>
      </c>
      <c r="F11" s="38"/>
    </row>
    <row r="12" ht="20.7" customHeight="1" spans="1:6">
      <c r="B12" s="39" t="s">
        <v>187</v>
      </c>
      <c r="C12" s="40" t="s">
        <v>188</v>
      </c>
      <c r="D12" s="38">
        <f t="shared" si="0"/>
        <v>56.26</v>
      </c>
      <c r="E12" s="38">
        <f>表二!E13</f>
        <v>56.26</v>
      </c>
      <c r="F12" s="38"/>
    </row>
    <row r="13" ht="20.7" customHeight="1" spans="1:6">
      <c r="B13" s="39" t="s">
        <v>189</v>
      </c>
      <c r="C13" s="40" t="s">
        <v>190</v>
      </c>
      <c r="D13" s="38">
        <f t="shared" si="0"/>
        <v>18.98</v>
      </c>
      <c r="E13" s="38">
        <f>表二!E14</f>
        <v>18.98</v>
      </c>
      <c r="F13" s="38"/>
    </row>
    <row r="14" ht="20.7" customHeight="1" spans="1:6">
      <c r="B14" s="39" t="s">
        <v>191</v>
      </c>
      <c r="C14" s="40" t="s">
        <v>192</v>
      </c>
      <c r="D14" s="38">
        <f t="shared" si="0"/>
        <v>24.85</v>
      </c>
      <c r="E14" s="38">
        <f>表二!E15</f>
        <v>24.85</v>
      </c>
      <c r="F14" s="38"/>
    </row>
    <row r="15" ht="20.7" customHeight="1" spans="1:6">
      <c r="B15" s="39" t="s">
        <v>193</v>
      </c>
      <c r="C15" s="40" t="s">
        <v>194</v>
      </c>
      <c r="D15" s="38">
        <f t="shared" si="0"/>
        <v>12.43</v>
      </c>
      <c r="E15" s="38">
        <f>表二!E16</f>
        <v>12.43</v>
      </c>
      <c r="F15" s="38"/>
    </row>
    <row r="16" ht="21.55" customHeight="1" spans="1:6">
      <c r="B16" s="36" t="s">
        <v>56</v>
      </c>
      <c r="C16" s="37" t="s">
        <v>23</v>
      </c>
      <c r="D16" s="38">
        <f t="shared" si="0"/>
        <v>10.91</v>
      </c>
      <c r="E16" s="38">
        <f>表二!E17</f>
        <v>10.91</v>
      </c>
      <c r="F16" s="38"/>
    </row>
    <row r="17" ht="20.7" customHeight="1" spans="2:6">
      <c r="B17" s="39" t="s">
        <v>195</v>
      </c>
      <c r="C17" s="40" t="s">
        <v>196</v>
      </c>
      <c r="D17" s="38">
        <f t="shared" si="0"/>
        <v>10.91</v>
      </c>
      <c r="E17" s="38">
        <f>表二!E18</f>
        <v>10.91</v>
      </c>
      <c r="F17" s="38"/>
    </row>
    <row r="18" ht="20.7" customHeight="1" spans="2:6">
      <c r="B18" s="39" t="s">
        <v>197</v>
      </c>
      <c r="C18" s="40" t="s">
        <v>198</v>
      </c>
      <c r="D18" s="38">
        <f t="shared" si="0"/>
        <v>10.91</v>
      </c>
      <c r="E18" s="38">
        <f>表二!E19</f>
        <v>10.91</v>
      </c>
      <c r="F18" s="38"/>
    </row>
    <row r="19" ht="21.55" customHeight="1" spans="2:6">
      <c r="B19" s="36" t="s">
        <v>61</v>
      </c>
      <c r="C19" s="37" t="s">
        <v>24</v>
      </c>
      <c r="D19" s="38">
        <f t="shared" si="0"/>
        <v>12</v>
      </c>
      <c r="E19" s="38">
        <f>表二!E20</f>
        <v>12</v>
      </c>
      <c r="F19" s="38"/>
    </row>
    <row r="20" ht="20.7" customHeight="1" spans="2:6">
      <c r="B20" s="39" t="s">
        <v>199</v>
      </c>
      <c r="C20" s="40" t="s">
        <v>200</v>
      </c>
      <c r="D20" s="38">
        <f t="shared" si="0"/>
        <v>12</v>
      </c>
      <c r="E20" s="38">
        <f>表二!E21</f>
        <v>12</v>
      </c>
      <c r="F20" s="38"/>
    </row>
    <row r="21" ht="20.7" customHeight="1" spans="2:6">
      <c r="B21" s="39" t="s">
        <v>201</v>
      </c>
      <c r="C21" s="40" t="s">
        <v>202</v>
      </c>
      <c r="D21" s="38">
        <f t="shared" si="0"/>
        <v>12</v>
      </c>
      <c r="E21" s="38">
        <f>表二!E22</f>
        <v>12</v>
      </c>
      <c r="F21" s="38"/>
    </row>
    <row r="22" ht="21.55" customHeight="1" spans="2:6">
      <c r="B22" s="36" t="s">
        <v>66</v>
      </c>
      <c r="C22" s="37" t="s">
        <v>25</v>
      </c>
      <c r="D22" s="38">
        <f t="shared" si="0"/>
        <v>13.09</v>
      </c>
      <c r="E22" s="38">
        <f>表二!E23</f>
        <v>13.09</v>
      </c>
      <c r="F22" s="38"/>
    </row>
    <row r="23" ht="20.7" customHeight="1" spans="2:6">
      <c r="B23" s="39" t="s">
        <v>203</v>
      </c>
      <c r="C23" s="40" t="s">
        <v>204</v>
      </c>
      <c r="D23" s="38">
        <f t="shared" si="0"/>
        <v>13.09</v>
      </c>
      <c r="E23" s="38">
        <f>表二!E24</f>
        <v>13.09</v>
      </c>
      <c r="F23" s="38"/>
    </row>
    <row r="24" ht="20.7" customHeight="1" spans="2:6">
      <c r="B24" s="39" t="s">
        <v>205</v>
      </c>
      <c r="C24" s="40" t="s">
        <v>206</v>
      </c>
      <c r="D24" s="38">
        <f t="shared" si="0"/>
        <v>13.09</v>
      </c>
      <c r="E24" s="38">
        <f>表二!E25</f>
        <v>13.09</v>
      </c>
      <c r="F24" s="38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逸晨曦</cp:lastModifiedBy>
  <dcterms:created xsi:type="dcterms:W3CDTF">2026-02-04T06:39:00Z</dcterms:created>
  <dcterms:modified xsi:type="dcterms:W3CDTF">2026-02-05T12:00:03Z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7B2DD51C92A446A2B8042D0591C905C6_12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