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40" firstSheet="28" activeTab="28"/>
  </bookViews>
  <sheets>
    <sheet name="2018年一般公共预算收支执行表" sheetId="1" r:id="rId1"/>
    <sheet name="2018年转移性收入明细" sheetId="2" r:id="rId2"/>
    <sheet name="2018年一般公共预算本级支出执行表" sheetId="3" r:id="rId3"/>
    <sheet name="2018年一般公共预算转移支付支出执行表（分地区）" sheetId="4" r:id="rId4"/>
    <sheet name="2018年巫溪县一般公共预算转移支付支出执行表（分项目）" sheetId="5" r:id="rId5"/>
    <sheet name="2018年政府债务限额及余额情况表" sheetId="6" r:id="rId6"/>
    <sheet name="2018年政府债券额度分配情况表" sheetId="7" r:id="rId7"/>
    <sheet name="2018年一般公共预算“三公”经费支出" sheetId="8" r:id="rId8"/>
    <sheet name="2018年政府性基金收支平衡表" sheetId="9" r:id="rId9"/>
    <sheet name="2018年政府性基金预算本级支出执行表" sheetId="10" r:id="rId10"/>
    <sheet name="2018年巫溪县政府性基金预算转移支付收支执行表" sheetId="11" r:id="rId11"/>
    <sheet name="2018年度社会保险基金预算收支执行表" sheetId="12" r:id="rId12"/>
    <sheet name="2018年国有资本经营预算收支执行表" sheetId="13" r:id="rId13"/>
    <sheet name="2019年一般公共预算收支预算表" sheetId="14" r:id="rId14"/>
    <sheet name="2019年巫溪县一般公共预算税收返还和转移支付表" sheetId="15" r:id="rId15"/>
    <sheet name="2019年一般公共预算本级支出预算表" sheetId="16" r:id="rId16"/>
    <sheet name="2019年巫溪县一般公共预算转移支付支出预算表（分地区）" sheetId="17" r:id="rId17"/>
    <sheet name="2019年巫溪县一般公共预算转移支付支出预算表（分项目）" sheetId="18" r:id="rId18"/>
    <sheet name="2019年部门预算支出（功能分类汇总）" sheetId="19" r:id="rId19"/>
    <sheet name="2019年部门预算基本支出（按经济分类） " sheetId="20" r:id="rId20"/>
    <sheet name="2019年政府性基金收支预算 " sheetId="21" r:id="rId21"/>
    <sheet name="2019年巫溪县政府性基金预算转移支付收支预算表" sheetId="22" r:id="rId22"/>
    <sheet name="2019年基金年初财力结构" sheetId="23" r:id="rId23"/>
    <sheet name="2019年国有资本经营预算" sheetId="24" r:id="rId24"/>
    <sheet name="2019年社会保险基金预算表" sheetId="25" r:id="rId25"/>
    <sheet name="2019年政府采购预算表" sheetId="26" r:id="rId26"/>
    <sheet name="2019年“三公经费”预算数" sheetId="27" r:id="rId27"/>
    <sheet name="2019年初国有资产占有使用情况" sheetId="28" r:id="rId28"/>
    <sheet name="2019年巫溪县本级年初新增地方政府债券资金安排表" sheetId="29" r:id="rId29"/>
  </sheets>
  <definedNames>
    <definedName name="_xlnm.Print_Titles" localSheetId="8">'2018年政府性基金收支平衡表'!$4:$4</definedName>
    <definedName name="_xlnm.Print_Titles" localSheetId="9">'2018年政府性基金预算本级支出执行表'!$4:$4</definedName>
    <definedName name="_xlnm.Print_Titles" localSheetId="22">'2019年基金年初财力结构'!$4:$4</definedName>
  </definedNames>
  <calcPr fullCalcOnLoad="1"/>
</workbook>
</file>

<file path=xl/comments14.xml><?xml version="1.0" encoding="utf-8"?>
<comments xmlns="http://schemas.openxmlformats.org/spreadsheetml/2006/main">
  <authors>
    <author>财政局</author>
  </authors>
  <commentList>
    <comment ref="B31" authorId="0">
      <text>
        <r>
          <rPr>
            <b/>
            <sz val="9"/>
            <rFont val="宋体"/>
            <family val="0"/>
          </rPr>
          <t>财政局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国有资本经营预算调入</t>
        </r>
        <r>
          <rPr>
            <sz val="9"/>
            <rFont val="Tahoma"/>
            <family val="2"/>
          </rPr>
          <t>200</t>
        </r>
        <r>
          <rPr>
            <sz val="9"/>
            <rFont val="宋体"/>
            <family val="0"/>
          </rPr>
          <t>万元</t>
        </r>
      </text>
    </comment>
  </commentList>
</comments>
</file>

<file path=xl/comments23.xml><?xml version="1.0" encoding="utf-8"?>
<comments xmlns="http://schemas.openxmlformats.org/spreadsheetml/2006/main">
  <authors>
    <author>财政局</author>
  </authors>
  <commentList>
    <comment ref="E39" authorId="0">
      <text>
        <r>
          <rPr>
            <b/>
            <sz val="9"/>
            <rFont val="宋体"/>
            <family val="0"/>
          </rPr>
          <t>财政局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包括到款的渝财综</t>
        </r>
        <r>
          <rPr>
            <sz val="9"/>
            <rFont val="Tahoma"/>
            <family val="2"/>
          </rPr>
          <t>[2017]101</t>
        </r>
        <r>
          <rPr>
            <sz val="9"/>
            <rFont val="宋体"/>
            <family val="0"/>
          </rPr>
          <t>号</t>
        </r>
        <r>
          <rPr>
            <sz val="9"/>
            <rFont val="Tahoma"/>
            <family val="2"/>
          </rPr>
          <t>350</t>
        </r>
        <r>
          <rPr>
            <sz val="9"/>
            <rFont val="宋体"/>
            <family val="0"/>
          </rPr>
          <t>万元、渝财综</t>
        </r>
        <r>
          <rPr>
            <sz val="9"/>
            <rFont val="Tahoma"/>
            <family val="2"/>
          </rPr>
          <t>[2018]16</t>
        </r>
        <r>
          <rPr>
            <sz val="9"/>
            <rFont val="宋体"/>
            <family val="0"/>
          </rPr>
          <t>号</t>
        </r>
        <r>
          <rPr>
            <sz val="9"/>
            <rFont val="Tahoma"/>
            <family val="2"/>
          </rPr>
          <t>251</t>
        </r>
        <r>
          <rPr>
            <sz val="9"/>
            <rFont val="宋体"/>
            <family val="0"/>
          </rPr>
          <t>万元</t>
        </r>
      </text>
    </comment>
    <comment ref="D39" authorId="0">
      <text>
        <r>
          <rPr>
            <b/>
            <sz val="9"/>
            <rFont val="宋体"/>
            <family val="0"/>
          </rPr>
          <t>财政局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渝财综</t>
        </r>
        <r>
          <rPr>
            <sz val="9"/>
            <rFont val="Tahoma"/>
            <family val="2"/>
          </rPr>
          <t>[2018]99</t>
        </r>
        <r>
          <rPr>
            <sz val="9"/>
            <rFont val="宋体"/>
            <family val="0"/>
          </rPr>
          <t>号</t>
        </r>
        <r>
          <rPr>
            <sz val="9"/>
            <rFont val="Tahoma"/>
            <family val="2"/>
          </rPr>
          <t>350</t>
        </r>
        <r>
          <rPr>
            <sz val="9"/>
            <rFont val="宋体"/>
            <family val="0"/>
          </rPr>
          <t>万元</t>
        </r>
      </text>
    </comment>
    <comment ref="E17" authorId="0">
      <text>
        <r>
          <rPr>
            <b/>
            <sz val="9"/>
            <rFont val="宋体"/>
            <family val="0"/>
          </rPr>
          <t>财政局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本级</t>
        </r>
        <r>
          <rPr>
            <sz val="9"/>
            <rFont val="Tahoma"/>
            <family val="2"/>
          </rPr>
          <t>1000</t>
        </r>
        <r>
          <rPr>
            <sz val="9"/>
            <rFont val="宋体"/>
            <family val="0"/>
          </rPr>
          <t>万元</t>
        </r>
      </text>
    </comment>
    <comment ref="C19" authorId="0">
      <text>
        <r>
          <rPr>
            <b/>
            <sz val="9"/>
            <rFont val="宋体"/>
            <family val="0"/>
          </rPr>
          <t>财政局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县级城市建设专项资金</t>
        </r>
      </text>
    </comment>
    <comment ref="E18" authorId="0">
      <text>
        <r>
          <rPr>
            <b/>
            <sz val="9"/>
            <rFont val="宋体"/>
            <family val="0"/>
          </rPr>
          <t>财政局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本级</t>
        </r>
        <r>
          <rPr>
            <sz val="9"/>
            <rFont val="Tahoma"/>
            <family val="2"/>
          </rPr>
          <t>3542</t>
        </r>
        <r>
          <rPr>
            <sz val="9"/>
            <rFont val="宋体"/>
            <family val="0"/>
          </rPr>
          <t>万元</t>
        </r>
      </text>
    </comment>
  </commentList>
</comments>
</file>

<file path=xl/sharedStrings.xml><?xml version="1.0" encoding="utf-8"?>
<sst xmlns="http://schemas.openxmlformats.org/spreadsheetml/2006/main" count="2420" uniqueCount="1775">
  <si>
    <t>附表1</t>
  </si>
  <si>
    <t>2018年巫溪县一般公共预算收支执行表</t>
  </si>
  <si>
    <t xml:space="preserve">  单位：万元</t>
  </si>
  <si>
    <t>收    入</t>
  </si>
  <si>
    <t>年初预算</t>
  </si>
  <si>
    <t>调整预算</t>
  </si>
  <si>
    <t>执行数</t>
  </si>
  <si>
    <t>增长%</t>
  </si>
  <si>
    <t>支    出</t>
  </si>
  <si>
    <t>收入合计</t>
  </si>
  <si>
    <t>支出合计</t>
  </si>
  <si>
    <t>一般公共预算收入</t>
  </si>
  <si>
    <t>一般公共预算支出</t>
  </si>
  <si>
    <t>一、税收收入</t>
  </si>
  <si>
    <t>一、一般公共服务支出</t>
  </si>
  <si>
    <t xml:space="preserve">    增值税</t>
  </si>
  <si>
    <t>二、国防支出</t>
  </si>
  <si>
    <t xml:space="preserve">    营业税</t>
  </si>
  <si>
    <t>-</t>
  </si>
  <si>
    <t>三、公共安全支出</t>
  </si>
  <si>
    <t xml:space="preserve">    企业所得税</t>
  </si>
  <si>
    <t>四、教育支出</t>
  </si>
  <si>
    <t xml:space="preserve">    个人所得税</t>
  </si>
  <si>
    <t>五、科学技术支出</t>
  </si>
  <si>
    <t xml:space="preserve">    资源税</t>
  </si>
  <si>
    <t>六、文化体育与传媒支出</t>
  </si>
  <si>
    <t xml:space="preserve">    城市维护建设税</t>
  </si>
  <si>
    <t>七、社会保障和就业支出</t>
  </si>
  <si>
    <t xml:space="preserve">    房产税</t>
  </si>
  <si>
    <t>八、医疗卫生与计划
生育支出</t>
  </si>
  <si>
    <t xml:space="preserve">    印花税</t>
  </si>
  <si>
    <t>九、节能环保支出</t>
  </si>
  <si>
    <t xml:space="preserve">    城镇土地使用税</t>
  </si>
  <si>
    <t>十、城乡社区支出</t>
  </si>
  <si>
    <t xml:space="preserve">    土地增值税</t>
  </si>
  <si>
    <t>十一、农林水支出</t>
  </si>
  <si>
    <t xml:space="preserve">    车船税</t>
  </si>
  <si>
    <t>十二、交通运输支出</t>
  </si>
  <si>
    <t xml:space="preserve">    耕地占用税</t>
  </si>
  <si>
    <t>十三、资源勘探信息等支出</t>
  </si>
  <si>
    <t xml:space="preserve">    契税</t>
  </si>
  <si>
    <t>十四、商业服务业等支出</t>
  </si>
  <si>
    <t xml:space="preserve">    烟叶税</t>
  </si>
  <si>
    <t>十五、国土海洋气象等支出</t>
  </si>
  <si>
    <t xml:space="preserve">    环境保护税</t>
  </si>
  <si>
    <t>十六、住房保障支出</t>
  </si>
  <si>
    <t>二、非税收入</t>
  </si>
  <si>
    <t>十七、粮油物资储备支出</t>
  </si>
  <si>
    <t xml:space="preserve">    专项收入</t>
  </si>
  <si>
    <t>十九、其他支出</t>
  </si>
  <si>
    <t xml:space="preserve">    行政事业性收费收入</t>
  </si>
  <si>
    <t>二十、债务付息支出</t>
  </si>
  <si>
    <t xml:space="preserve">    罚没收入</t>
  </si>
  <si>
    <t>二十一、债务发行费用支出</t>
  </si>
  <si>
    <t xml:space="preserve">    国有资源（资产）
有偿使用收入</t>
  </si>
  <si>
    <t>二十二、预备费</t>
  </si>
  <si>
    <t xml:space="preserve">    政府住房基金收入</t>
  </si>
  <si>
    <t xml:space="preserve">    其他收入</t>
  </si>
  <si>
    <t>转移性收入合计</t>
  </si>
  <si>
    <t>转移性支出合计</t>
  </si>
  <si>
    <t xml:space="preserve"> 上级补助收入</t>
  </si>
  <si>
    <t xml:space="preserve">  上解上级</t>
  </si>
  <si>
    <t xml:space="preserve"> 债务转贷收入 </t>
  </si>
  <si>
    <t xml:space="preserve">  地方政府债券还本支出</t>
  </si>
  <si>
    <t xml:space="preserve">     其中：新增债券</t>
  </si>
  <si>
    <t xml:space="preserve">  安排预算稳定调节基金</t>
  </si>
  <si>
    <t xml:space="preserve">           置换债券</t>
  </si>
  <si>
    <t xml:space="preserve">  结转下年</t>
  </si>
  <si>
    <t xml:space="preserve"> 上年结转</t>
  </si>
  <si>
    <t xml:space="preserve"> 调入资金</t>
  </si>
  <si>
    <r>
      <t xml:space="preserve">  </t>
    </r>
    <r>
      <rPr>
        <sz val="8"/>
        <rFont val="宋体"/>
        <family val="0"/>
      </rPr>
      <t>政府性基金预算调入</t>
    </r>
  </si>
  <si>
    <r>
      <t xml:space="preserve">  </t>
    </r>
    <r>
      <rPr>
        <sz val="8"/>
        <rFont val="宋体"/>
        <family val="0"/>
      </rPr>
      <t>国有资本经营预算调入</t>
    </r>
  </si>
  <si>
    <t>附表2</t>
  </si>
  <si>
    <t>2018年巫溪县一般公共预算转移性收入表</t>
  </si>
  <si>
    <t>单位：万元</t>
  </si>
  <si>
    <t>项   目</t>
  </si>
  <si>
    <t>合   计</t>
  </si>
  <si>
    <t>一般性转移支付收入</t>
  </si>
  <si>
    <t xml:space="preserve">  1.税收返还</t>
  </si>
  <si>
    <t xml:space="preserve">   （1）所得税基数返还</t>
  </si>
  <si>
    <t xml:space="preserve">   （2）增值税税收返还</t>
  </si>
  <si>
    <t xml:space="preserve">   （3）增值税“五五分享”税收返还</t>
  </si>
  <si>
    <t xml:space="preserve">   （4）消费税税收返还</t>
  </si>
  <si>
    <t xml:space="preserve">  2.体制补助支出</t>
  </si>
  <si>
    <t xml:space="preserve">  3.均衡性转移支付支出</t>
  </si>
  <si>
    <t xml:space="preserve">  4.县级基本财力保障机制奖补资金支出</t>
  </si>
  <si>
    <t xml:space="preserve">  5.资源枯竭型城市转移支付补助支出</t>
  </si>
  <si>
    <t xml:space="preserve">  6.基层公检法司转移支付支出</t>
  </si>
  <si>
    <t xml:space="preserve">  7.城乡义务教育转移支付支出</t>
  </si>
  <si>
    <t xml:space="preserve">  8.城乡居民医疗保险转移支付支出</t>
  </si>
  <si>
    <t xml:space="preserve">  9.农村综合改革转移支付支出</t>
  </si>
  <si>
    <t xml:space="preserve">  10.产粮（油）大县奖励资金支出</t>
  </si>
  <si>
    <t xml:space="preserve">  11.重点生态功能区转移支付支出</t>
  </si>
  <si>
    <t xml:space="preserve">  12.固定数额补助支出</t>
  </si>
  <si>
    <t xml:space="preserve">  13.革命老区转移支付支出</t>
  </si>
  <si>
    <t xml:space="preserve">  14.民族地区转移支付支出</t>
  </si>
  <si>
    <t xml:space="preserve">  15.贫困地区转移支付支出</t>
  </si>
  <si>
    <t xml:space="preserve">  16.其他一般性转移支付支出</t>
  </si>
  <si>
    <t xml:space="preserve">  17.结算补助</t>
  </si>
  <si>
    <t>专项转移支付收入</t>
  </si>
  <si>
    <t>附表3</t>
  </si>
  <si>
    <t>2018年巫溪县一般公共预算本级支出执行表</t>
  </si>
  <si>
    <t>科目名称</t>
  </si>
  <si>
    <t>金  额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</si>
  <si>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</si>
  <si>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</si>
  <si>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</si>
  <si>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</si>
  <si>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人大会议</t>
  </si>
  <si>
    <t xml:space="preserve">      人大监督</t>
  </si>
  <si>
    <t xml:space="preserve">      人大代表履职能力提升</t>
  </si>
  <si>
    <t xml:space="preserve">      代表工作</t>
  </si>
  <si>
    <t xml:space="preserve">      事业运行</t>
  </si>
  <si>
    <t xml:space="preserve">      其他人大事务支出</t>
  </si>
  <si>
    <t xml:space="preserve">    政协事务</t>
  </si>
  <si>
    <t xml:space="preserve">      一般行政管理事务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</si>
  <si>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</si>
  <si>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</si>
  <si>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</si>
  <si>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</si>
  <si>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</si>
  <si>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政务公开审批</t>
  </si>
  <si>
    <t xml:space="preserve">      法制建设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</si>
  <si>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</si>
  <si>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</si>
  <si>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</si>
  <si>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</si>
  <si>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</si>
  <si>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</si>
  <si>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</si>
  <si>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</si>
  <si>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财政事务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</si>
  <si>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</si>
  <si>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</si>
  <si>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</si>
  <si>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</si>
  <si>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</si>
  <si>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税务宣传</t>
  </si>
  <si>
    <t xml:space="preserve">      协税护税</t>
  </si>
  <si>
    <t xml:space="preserve">    审计事务</t>
  </si>
  <si>
    <t xml:space="preserve">      其他审计事务支出</t>
  </si>
  <si>
    <t xml:space="preserve">    人力资源事务</t>
  </si>
  <si>
    <t xml:space="preserve">      军队转业干部安置</t>
  </si>
  <si>
    <t xml:space="preserve">      公务员招考</t>
  </si>
  <si>
    <t xml:space="preserve">      其他人力资源事务支出</t>
  </si>
  <si>
    <t xml:space="preserve">    纪检监察事务</t>
  </si>
  <si>
    <t xml:space="preserve">      其他纪检监察事务支出</t>
  </si>
  <si>
    <t xml:space="preserve">    商贸事务</t>
  </si>
  <si>
    <t xml:space="preserve">      其他商贸事务支出</t>
  </si>
  <si>
    <t xml:space="preserve">    宗教事务</t>
  </si>
  <si>
    <t xml:space="preserve">      其他宗教事务支出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</si>
  <si>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</si>
  <si>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</si>
  <si>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</si>
  <si>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</si>
  <si>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</si>
  <si>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</si>
  <si>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</si>
  <si>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</si>
  <si>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</si>
  <si>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</si>
  <si>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</si>
  <si>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</si>
  <si>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</si>
  <si>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</si>
  <si>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</si>
  <si>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</si>
  <si>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</si>
  <si>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其他一般公共服务支出(款)</t>
  </si>
  <si>
    <t xml:space="preserve">      其他一般公共服务支出(项)</t>
  </si>
  <si>
    <t xml:space="preserve">  国防支出</t>
  </si>
  <si>
    <t xml:space="preserve">    国防动员</t>
  </si>
  <si>
    <t xml:space="preserve">      兵役征集</t>
  </si>
  <si>
    <t xml:space="preserve">      国防教育</t>
  </si>
  <si>
    <t xml:space="preserve">  公共安全支出</t>
  </si>
  <si>
    <t xml:space="preserve">    武装警察</t>
  </si>
  <si>
    <t xml:space="preserve">      消防</t>
  </si>
  <si>
    <t xml:space="preserve">    公安</t>
  </si>
  <si>
    <t xml:space="preserve">      治安管理</t>
  </si>
  <si>
    <t xml:space="preserve">      经济犯罪侦查</t>
  </si>
  <si>
    <t xml:space="preserve">      禁毒管理</t>
  </si>
  <si>
    <t xml:space="preserve">      道路交通管理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</si>
  <si>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</si>
  <si>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</si>
  <si>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</si>
  <si>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</si>
  <si>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</si>
  <si>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法院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</si>
  <si>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</si>
  <si>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</si>
  <si>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</si>
  <si>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</si>
  <si>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法律援助</t>
  </si>
  <si>
    <t xml:space="preserve">      社区矫正</t>
  </si>
  <si>
    <t xml:space="preserve">      其他司法支出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</si>
  <si>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</si>
  <si>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</si>
  <si>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</si>
  <si>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</si>
  <si>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</si>
  <si>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</si>
  <si>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</si>
  <si>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</si>
  <si>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</si>
  <si>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</si>
  <si>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</si>
  <si>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职业高中教育</t>
  </si>
  <si>
    <t xml:space="preserve">      其他职业教育支出</t>
  </si>
  <si>
    <t xml:space="preserve">    特殊教育</t>
  </si>
  <si>
    <t xml:space="preserve">      特殊学校教育</t>
  </si>
  <si>
    <t xml:space="preserve">    进修及培训</t>
  </si>
  <si>
    <t xml:space="preserve">      教师进修</t>
  </si>
  <si>
    <t xml:space="preserve">      干部教育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</si>
  <si>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</si>
  <si>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</si>
  <si>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</si>
  <si>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</si>
  <si>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其他技术研究与开发支出</t>
  </si>
  <si>
    <t xml:space="preserve">    科学技术普及</t>
  </si>
  <si>
    <t xml:space="preserve">      其他科学技术普及支出</t>
  </si>
  <si>
    <t xml:space="preserve">    其他科学技术支出</t>
  </si>
  <si>
    <t xml:space="preserve">      其他科学技术支出</t>
  </si>
  <si>
    <t xml:space="preserve">  文化体育与传媒支出</t>
  </si>
  <si>
    <t xml:space="preserve">    文化</t>
  </si>
  <si>
    <t xml:space="preserve">      图书馆</t>
  </si>
  <si>
    <t xml:space="preserve">      群众文化</t>
  </si>
  <si>
    <t xml:space="preserve">      文化创作与保护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</si>
  <si>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</si>
  <si>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</si>
  <si>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</si>
  <si>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</si>
  <si>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</si>
  <si>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  群众体育</t>
  </si>
  <si>
    <t xml:space="preserve">    新闻出版广播影视</t>
  </si>
  <si>
    <t xml:space="preserve">      广播</t>
  </si>
  <si>
    <t xml:space="preserve">      电视</t>
  </si>
  <si>
    <t xml:space="preserve">      新闻通讯</t>
  </si>
  <si>
    <t xml:space="preserve">      其他新闻出版广播影视支出</t>
  </si>
  <si>
    <t xml:space="preserve">    其他文化体育与传媒支出(款)</t>
  </si>
  <si>
    <t xml:space="preserve">      宣传文化发展专项支出</t>
  </si>
  <si>
    <t xml:space="preserve">      其他文化体育与传媒支出(项)</t>
  </si>
  <si>
    <t xml:space="preserve">  社会保障和就业支出</t>
  </si>
  <si>
    <t xml:space="preserve">    人力资源和社会保障管理事务</t>
  </si>
  <si>
    <t xml:space="preserve">      就业管理事务</t>
  </si>
  <si>
    <t xml:space="preserve">      社会保险经办机构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</si>
  <si>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</si>
  <si>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</si>
  <si>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</si>
  <si>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老龄事务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</si>
  <si>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</si>
  <si>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</si>
  <si>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</si>
  <si>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</si>
  <si>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</si>
  <si>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</si>
  <si>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</si>
  <si>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</si>
  <si>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就业补助</t>
  </si>
  <si>
    <t xml:space="preserve">      社会保险补贴</t>
  </si>
  <si>
    <t xml:space="preserve">      公益性岗位补贴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</si>
  <si>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</si>
  <si>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</si>
  <si>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</si>
  <si>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</si>
  <si>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</si>
  <si>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</si>
  <si>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</si>
  <si>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</si>
  <si>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</si>
  <si>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</si>
  <si>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退役士兵管理教育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</si>
  <si>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</si>
  <si>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</si>
  <si>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</si>
  <si>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</si>
  <si>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</si>
  <si>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</si>
  <si>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</si>
  <si>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</si>
  <si>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</si>
  <si>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</si>
  <si>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</si>
  <si>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</si>
  <si>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</si>
  <si>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</si>
  <si>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</si>
  <si>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</si>
  <si>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</si>
  <si>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</si>
  <si>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特困人员救助供养</t>
  </si>
  <si>
    <t xml:space="preserve">      农村特困人员救助供养支出</t>
  </si>
  <si>
    <t xml:space="preserve">    其他生活救助</t>
  </si>
  <si>
    <t xml:space="preserve">      其他农村生活救助</t>
  </si>
  <si>
    <t xml:space="preserve">    其他社会保障和就业支出(款)</t>
  </si>
  <si>
    <t xml:space="preserve">      其他社会保障和就业支出(项)</t>
  </si>
  <si>
    <t xml:space="preserve">  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</si>
  <si>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</si>
  <si>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</si>
  <si>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</si>
  <si>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</si>
  <si>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中医(民族)医院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</si>
  <si>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</si>
  <si>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</si>
  <si>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</si>
  <si>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</si>
  <si>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</si>
  <si>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</si>
  <si>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</si>
  <si>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</si>
  <si>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</si>
  <si>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</si>
  <si>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</si>
  <si>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</si>
  <si>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</si>
  <si>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</si>
  <si>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</si>
  <si>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</si>
  <si>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</si>
  <si>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</si>
  <si>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</si>
  <si>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</si>
  <si>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</si>
  <si>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</si>
  <si>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</si>
  <si>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</si>
  <si>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</si>
  <si>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</si>
  <si>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</si>
  <si>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</si>
  <si>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</si>
  <si>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</si>
  <si>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</si>
  <si>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其他医疗卫生与计划生育支出</t>
  </si>
  <si>
    <t xml:space="preserve">      其他医疗卫生与计划生育支出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</si>
  <si>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</si>
  <si>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</si>
  <si>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</si>
  <si>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环境监测与监察</t>
  </si>
  <si>
    <t xml:space="preserve">      其他环境监测与监察支出</t>
  </si>
  <si>
    <t xml:space="preserve">    污染防治</t>
  </si>
  <si>
    <t xml:space="preserve">      水体</t>
  </si>
  <si>
    <t xml:space="preserve">      固体废弃物与化学品</t>
  </si>
  <si>
    <t xml:space="preserve">      其他污染防治支出</t>
  </si>
  <si>
    <t xml:space="preserve">    自然生态保护</t>
  </si>
  <si>
    <t xml:space="preserve">      农村环境保护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</si>
  <si>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</si>
  <si>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</si>
  <si>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</si>
  <si>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</si>
  <si>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</si>
  <si>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退耕还林</t>
  </si>
  <si>
    <t xml:space="preserve">      退耕现金</t>
  </si>
  <si>
    <t xml:space="preserve">      退耕还林工程建设</t>
  </si>
  <si>
    <t xml:space="preserve">      其他退耕还林支出</t>
  </si>
  <si>
    <t xml:space="preserve">    能源节约利用(款)</t>
  </si>
  <si>
    <t xml:space="preserve">      能源节能利用(项)</t>
  </si>
  <si>
    <t xml:space="preserve">    污染减排</t>
  </si>
  <si>
    <t xml:space="preserve">       环境监测与信息</t>
  </si>
  <si>
    <t xml:space="preserve">    其他节能环保支出(款)</t>
  </si>
  <si>
    <t xml:space="preserve">      其他节能环保支出(项)</t>
  </si>
  <si>
    <t xml:space="preserve">  城乡社区支出</t>
  </si>
  <si>
    <t xml:space="preserve">    城乡社区管理事务</t>
  </si>
  <si>
    <t xml:space="preserve">      城管执法</t>
  </si>
  <si>
    <t xml:space="preserve">      其他城乡社区管理事务支出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</si>
  <si>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</si>
  <si>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</si>
  <si>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</si>
  <si>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城乡社区环境卫生(款)</t>
  </si>
  <si>
    <t xml:space="preserve">      城乡社区环境卫生(项)</t>
  </si>
  <si>
    <t xml:space="preserve">    建设市场管理与监督(款)</t>
  </si>
  <si>
    <t xml:space="preserve">      建设市场管理与监督(项)</t>
  </si>
  <si>
    <t xml:space="preserve">    其他城乡社区支出(款)</t>
  </si>
  <si>
    <t xml:space="preserve">      其他城乡社区支出(项)</t>
  </si>
  <si>
    <t xml:space="preserve">  农林水支出</t>
  </si>
  <si>
    <t xml:space="preserve">    农业</t>
  </si>
  <si>
    <t xml:space="preserve">      科技转化与推广服务</t>
  </si>
  <si>
    <t xml:space="preserve">      病虫害控制</t>
  </si>
  <si>
    <t xml:space="preserve">      农业行业业务管理</t>
  </si>
  <si>
    <t xml:space="preserve">      防灾救灾</t>
  </si>
  <si>
    <t xml:space="preserve">      农业生产支持补贴</t>
  </si>
  <si>
    <t xml:space="preserve">      农业组织化与产业化经营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</si>
  <si>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</si>
  <si>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</si>
  <si>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</si>
  <si>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</si>
  <si>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其他农业支出</t>
  </si>
  <si>
    <t xml:space="preserve">    林业</t>
  </si>
  <si>
    <t xml:space="preserve">      林业事业机构</t>
  </si>
  <si>
    <t xml:space="preserve">      森林培育</t>
  </si>
  <si>
    <t xml:space="preserve">      林业技术推广</t>
  </si>
  <si>
    <t xml:space="preserve">      森林资源管理</t>
  </si>
  <si>
    <t xml:space="preserve">      森林生态效益补偿</t>
  </si>
  <si>
    <t xml:space="preserve">      林业自然保护区</t>
  </si>
  <si>
    <t xml:space="preserve">      林业执法与监督</t>
  </si>
  <si>
    <t xml:space="preserve">      林业检疫检测</t>
  </si>
  <si>
    <t xml:space="preserve">      林业工程与项目管理</t>
  </si>
  <si>
    <t xml:space="preserve">      林业防灾减灾</t>
  </si>
  <si>
    <t xml:space="preserve">      其他林业支出</t>
  </si>
  <si>
    <t xml:space="preserve">    水利</t>
  </si>
  <si>
    <t xml:space="preserve">      水利行业业务管理</t>
  </si>
  <si>
    <t xml:space="preserve">      水利工程建设</t>
  </si>
  <si>
    <t xml:space="preserve">      水利前期工作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</si>
  <si>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</si>
  <si>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</si>
  <si>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</si>
  <si>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</si>
  <si>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</si>
  <si>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农村人畜饮水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</si>
  <si>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</si>
  <si>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</si>
  <si>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</si>
  <si>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</si>
  <si>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</si>
  <si>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</si>
  <si>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扶贫事业机构</t>
  </si>
  <si>
    <t xml:space="preserve">      其他扶贫支出</t>
  </si>
  <si>
    <t xml:space="preserve">    农业综合开发</t>
  </si>
  <si>
    <t xml:space="preserve">      机构运行</t>
  </si>
  <si>
    <t xml:space="preserve">      土地治理</t>
  </si>
  <si>
    <t xml:space="preserve">      产业化发展</t>
  </si>
  <si>
    <t xml:space="preserve">      其他农业综合开发支出</t>
  </si>
  <si>
    <t xml:space="preserve">    农村综合改革</t>
  </si>
  <si>
    <t xml:space="preserve">      对村级一事一议的补助</t>
  </si>
  <si>
    <t xml:space="preserve">      对村民委员会和村党支部的补助</t>
  </si>
  <si>
    <t xml:space="preserve">    普惠金融发展支出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</si>
  <si>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</si>
  <si>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</si>
  <si>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</si>
  <si>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</si>
  <si>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</si>
  <si>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</si>
  <si>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</si>
  <si>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公路运输管理</t>
  </si>
  <si>
    <t xml:space="preserve">      水路运输管理支出</t>
  </si>
  <si>
    <t xml:space="preserve">      其他公路水路运输支出</t>
  </si>
  <si>
    <t xml:space="preserve">    成品油价格改革对交通运输的补贴</t>
  </si>
  <si>
    <t xml:space="preserve">      对城市公交的补贴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</si>
  <si>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</si>
  <si>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</si>
  <si>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</si>
  <si>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</si>
  <si>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资源勘探信息等支出</t>
  </si>
  <si>
    <t xml:space="preserve">    安全生产监管</t>
  </si>
  <si>
    <t xml:space="preserve">      安全监管监察专项</t>
  </si>
  <si>
    <t xml:space="preserve">      应急救援支出</t>
  </si>
  <si>
    <t xml:space="preserve">      煤炭安全</t>
  </si>
  <si>
    <t xml:space="preserve">      其他安全生产监管支出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</si>
  <si>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</si>
  <si>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</si>
  <si>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</si>
  <si>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</si>
  <si>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</si>
  <si>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  其他资源勘探信息等支出(款)</t>
  </si>
  <si>
    <t xml:space="preserve">      其他资源勘探信息等支出(项)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</si>
  <si>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</si>
  <si>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</si>
  <si>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</si>
  <si>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旅游业管理与服务支出</t>
  </si>
  <si>
    <t xml:space="preserve">      旅游行业业务管理</t>
  </si>
  <si>
    <t xml:space="preserve">      其他旅游业管理与服务支出</t>
  </si>
  <si>
    <t xml:space="preserve">    涉外发展服务支出</t>
  </si>
  <si>
    <t xml:space="preserve">      其他涉外发展服务支出</t>
  </si>
  <si>
    <t xml:space="preserve">  国土海洋气象等支出</t>
  </si>
  <si>
    <t xml:space="preserve">    国土资源事务</t>
  </si>
  <si>
    <t xml:space="preserve">      国土资源规划及管理</t>
  </si>
  <si>
    <t xml:space="preserve">      土地资源调查</t>
  </si>
  <si>
    <t xml:space="preserve">      国土资源调查</t>
  </si>
  <si>
    <t xml:space="preserve">      国土整治</t>
  </si>
  <si>
    <t xml:space="preserve">      地质灾害防治</t>
  </si>
  <si>
    <t xml:space="preserve">      地质矿产资源与环境调查</t>
  </si>
  <si>
    <t xml:space="preserve">      其他国土资源事务支出</t>
  </si>
  <si>
    <t xml:space="preserve">    气象事务</t>
  </si>
  <si>
    <t xml:space="preserve">      气象信息传输及管理</t>
  </si>
  <si>
    <t xml:space="preserve">      气象服务</t>
  </si>
  <si>
    <t xml:space="preserve">      其他气象事务支出</t>
  </si>
  <si>
    <t xml:space="preserve">  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</si>
  <si>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</si>
  <si>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</si>
  <si>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</si>
  <si>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</si>
  <si>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其他保障性安居工程支出</t>
  </si>
  <si>
    <t xml:space="preserve">    住房改革支出</t>
  </si>
  <si>
    <t xml:space="preserve">      住房公积金</t>
  </si>
  <si>
    <t xml:space="preserve">    城乡社区住宅</t>
  </si>
  <si>
    <t xml:space="preserve">      其他城乡社区住宅支出</t>
  </si>
  <si>
    <t xml:space="preserve">  粮油物资储备支出</t>
  </si>
  <si>
    <t xml:space="preserve">    粮油事务</t>
  </si>
  <si>
    <t xml:space="preserve">      其他粮油事务支出</t>
  </si>
  <si>
    <t xml:space="preserve">  其他支出(类)</t>
  </si>
  <si>
    <t xml:space="preserve">    其他支出(款)</t>
  </si>
  <si>
    <t xml:space="preserve">      其他支出(项)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</si>
  <si>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</si>
  <si>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</si>
  <si>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</si>
  <si>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债务发行费用支出</t>
  </si>
  <si>
    <t xml:space="preserve">    地方政府一般债务发行费用支出</t>
  </si>
  <si>
    <t>附表4</t>
  </si>
  <si>
    <t xml:space="preserve">2018年巫溪县一般公共预算转移支付支出执行表 </t>
  </si>
  <si>
    <t>（分地区）</t>
  </si>
  <si>
    <t>预算数</t>
  </si>
  <si>
    <t>补助乡镇及街道办事处合计</t>
  </si>
  <si>
    <t>巫溪县城厢镇人民政府</t>
  </si>
  <si>
    <t>巫溪县凤凰镇人民政府</t>
  </si>
  <si>
    <t>巫溪县上磺镇人民政府</t>
  </si>
  <si>
    <t>巫溪县古路镇人民政府</t>
  </si>
  <si>
    <t>巫溪县峰灵镇人民政府</t>
  </si>
  <si>
    <t>巫溪县宁厂镇人民政府</t>
  </si>
  <si>
    <t>巫溪县文峰镇人民政府</t>
  </si>
  <si>
    <t>巫溪县塘坊镇人民政府</t>
  </si>
  <si>
    <t>巫溪县朝阳镇人民政府</t>
  </si>
  <si>
    <t>巫溪县徐家镇人民政府</t>
  </si>
  <si>
    <t>巫溪县白鹿镇人民政府</t>
  </si>
  <si>
    <t>巫溪县尖山镇人民政府</t>
  </si>
  <si>
    <t>巫溪县田坝镇人民政府</t>
  </si>
  <si>
    <t>巫溪县通城镇人民政府</t>
  </si>
  <si>
    <t>巫溪县下堡镇人民政府</t>
  </si>
  <si>
    <t>巫溪县菱角镇人民政府</t>
  </si>
  <si>
    <t>巫溪县胜利乡人民政府</t>
  </si>
  <si>
    <t>巫溪县大河乡人民政府</t>
  </si>
  <si>
    <t>巫溪县天星乡人民政府</t>
  </si>
  <si>
    <t>巫溪县长桂乡人民政府</t>
  </si>
  <si>
    <t>巫溪县蒲莲镇人民政府</t>
  </si>
  <si>
    <t>巫溪县鱼鳞乡人民政府</t>
  </si>
  <si>
    <t>巫溪县乌龙乡人民政府</t>
  </si>
  <si>
    <t>巫溪县红池坝镇人民政府</t>
  </si>
  <si>
    <t>巫溪县花台乡人民政府</t>
  </si>
  <si>
    <t>巫溪县兰英乡人民政府</t>
  </si>
  <si>
    <t>巫溪县双阳乡人民政府</t>
  </si>
  <si>
    <t>巫溪县中梁乡人民政府</t>
  </si>
  <si>
    <t>巫溪县天元乡人民政府</t>
  </si>
  <si>
    <t>巫溪县土城镇人民政府</t>
  </si>
  <si>
    <t>巫溪县宁河街道办事处</t>
  </si>
  <si>
    <t>巫溪县柏杨街道办事处</t>
  </si>
  <si>
    <t>注：我县乡镇及街道办事处按类部门预算进行管理，未实行转移支付模式，故此表无数据。</t>
  </si>
  <si>
    <t>附表5</t>
  </si>
  <si>
    <t>（分项目）</t>
  </si>
  <si>
    <t>1.税收返还</t>
  </si>
  <si>
    <t>2.均衡财力和激励引导转移支付</t>
  </si>
  <si>
    <t>3.农业农村发展转移支付</t>
  </si>
  <si>
    <t>4.收入分配改革转移支付</t>
  </si>
  <si>
    <t>5.体制结算补助</t>
  </si>
  <si>
    <t>6.基层政法转移支付</t>
  </si>
  <si>
    <t>7.城乡义务教育等转移支付</t>
  </si>
  <si>
    <t>8.城乡居民医疗保险转移支付</t>
  </si>
  <si>
    <t>9.社会保障转移支付</t>
  </si>
  <si>
    <t>10.其他一般性转移支付</t>
  </si>
  <si>
    <t>11.计划生育补助资金</t>
  </si>
  <si>
    <t>12.医疗服务能力建设补助资金</t>
  </si>
  <si>
    <t>13.基本药物制度补助资金</t>
  </si>
  <si>
    <t>14.公共卫生服务补助资金</t>
  </si>
  <si>
    <t>15.残疾人事业发展补助资金</t>
  </si>
  <si>
    <t>16.农村危房改造补助资金</t>
  </si>
  <si>
    <t>17.城镇保障性安居工程补助资金</t>
  </si>
  <si>
    <t>18.学前教育发展资金</t>
  </si>
  <si>
    <t>19.教师培训补助资金</t>
  </si>
  <si>
    <t>20.民族政策教育资金</t>
  </si>
  <si>
    <t>21.改善普通高中办学条件补助资金</t>
  </si>
  <si>
    <t>22.特殊教育补助经费</t>
  </si>
  <si>
    <t>23.现代职业教育质量提升计划专项资金</t>
  </si>
  <si>
    <t>24.文物保护专项资金</t>
  </si>
  <si>
    <t>25.义务教育薄弱学校改造补助资金</t>
  </si>
  <si>
    <t>26.公共文化服务体系建设专项资金</t>
  </si>
  <si>
    <t>27.非物质文化遗产保护专项资金</t>
  </si>
  <si>
    <t>28.社保专项补助资金</t>
  </si>
  <si>
    <t>29.职工养老保险社会化管理补助资金</t>
  </si>
  <si>
    <t>30.就业补助资金</t>
  </si>
  <si>
    <t>31.计划生育补助资金</t>
  </si>
  <si>
    <t>32.基层医疗卫生机构补助资金</t>
  </si>
  <si>
    <t>33.公立医院综合改革补助资金</t>
  </si>
  <si>
    <t>34.基本药物制度补助资金</t>
  </si>
  <si>
    <t>35.公共卫生服务补助资金</t>
  </si>
  <si>
    <t>36.残疾人事业发展补助资金</t>
  </si>
  <si>
    <t>37.民政管理事务补助资金</t>
  </si>
  <si>
    <t>38.社会福利补助资金</t>
  </si>
  <si>
    <t>39.农业服务体系建设资金</t>
  </si>
  <si>
    <t>40.农业资源与生态保护资金</t>
  </si>
  <si>
    <t>41.动物疫病防控资金</t>
  </si>
  <si>
    <t>42.农业产业发展资金</t>
  </si>
  <si>
    <t>43.林业生态保护恢复资金</t>
  </si>
  <si>
    <t>44.林业改革发展资金</t>
  </si>
  <si>
    <t>45.水利发展资金</t>
  </si>
  <si>
    <t>46.重点水利工程建设资金</t>
  </si>
  <si>
    <t>47.农业综合开发资金</t>
  </si>
  <si>
    <t>48.供销合作经济发展资金</t>
  </si>
  <si>
    <t>49.扶持村级集体经济发展资金</t>
  </si>
  <si>
    <t>50.农村综合性改革试点资金</t>
  </si>
  <si>
    <t>51.大中型水库移民后期扶持资金</t>
  </si>
  <si>
    <t>52.寺观教堂保护修缮资金</t>
  </si>
  <si>
    <t>53.人防业务建设费</t>
  </si>
  <si>
    <t>54.环保专项补助资金</t>
  </si>
  <si>
    <t>55.交通专项补助资金</t>
  </si>
  <si>
    <t>56.农村危房改造补助资金</t>
  </si>
  <si>
    <t>57.农村人居环境建设补助资金</t>
  </si>
  <si>
    <t>58.农地开垦、利用与保护补助资金</t>
  </si>
  <si>
    <t>59.特色小城镇建设补助资金</t>
  </si>
  <si>
    <t>60.取消政府还贷二级公路收费补助资金</t>
  </si>
  <si>
    <t>61.车辆购置税收入补助资金</t>
  </si>
  <si>
    <t>62.商务发展专项资金</t>
  </si>
  <si>
    <t>63.外经贸发展专项资金</t>
  </si>
  <si>
    <t>64.工业和信息化专项资金</t>
  </si>
  <si>
    <t>65.中小微企业发展专项资金</t>
  </si>
  <si>
    <t>66.服务业发展资金</t>
  </si>
  <si>
    <t>67.供给侧结构性改革奖补资金</t>
  </si>
  <si>
    <t>68.国资精准扶贫专项资金</t>
  </si>
  <si>
    <t>69.农村客运车辆保险补助经费</t>
  </si>
  <si>
    <t>70.垃圾处理费、农村生活垃圾“以奖代补”补助资金</t>
  </si>
  <si>
    <t>71.廉租住房保障专项资金</t>
  </si>
  <si>
    <t>72.农业保险保费补贴</t>
  </si>
  <si>
    <t>73.普惠金融发展专项资金</t>
  </si>
  <si>
    <t>74.重大新产品研发成本补助</t>
  </si>
  <si>
    <t>75.退役安置中央补助资金</t>
  </si>
  <si>
    <t>76.优抚医疗保障中央补助资金</t>
  </si>
  <si>
    <t>77.其他</t>
  </si>
  <si>
    <t>附表6</t>
  </si>
  <si>
    <t>2018年重庆市政府债务限额及余额情况表</t>
  </si>
  <si>
    <t>单位：亿元</t>
  </si>
  <si>
    <t>单位</t>
  </si>
  <si>
    <t>2018年政府债务限额</t>
  </si>
  <si>
    <t>2018年政府债务余额</t>
  </si>
  <si>
    <t>小计</t>
  </si>
  <si>
    <t>一般债务</t>
  </si>
  <si>
    <t>专项债务</t>
  </si>
  <si>
    <t>其中：2019年到期债券</t>
  </si>
  <si>
    <t>巫溪县</t>
  </si>
  <si>
    <t>注：经市政府批准，市财政局核定我县2018年政府债务限额为25.4亿元，其中：一般债务限额20.9亿元，专项债务限额3.8亿元。截至2018年末，我县政府债务余额为24.7亿元，低于市财政局核定的限额。</t>
  </si>
  <si>
    <t>附表7</t>
  </si>
  <si>
    <t>2018年重庆市政府债券额度分配情况表</t>
  </si>
  <si>
    <t>合  计</t>
  </si>
  <si>
    <t>2018年置换债券额度</t>
  </si>
  <si>
    <t>2018年新增债券额度</t>
  </si>
  <si>
    <t>一般债券</t>
  </si>
  <si>
    <t>专项债券</t>
  </si>
  <si>
    <t>注：2018年，市财政局代我县共发行政府债券5.43亿元，其中：置换债券1.43亿元，用于置换存量政府债务；新增债券4亿元，主要用于支持保障市政道路、教育、卫生、水利、保障性安居工程等重点项目建设及民生工程。</t>
  </si>
  <si>
    <t>附表8</t>
  </si>
  <si>
    <t>2018年巫溪县一般公共预算“三公”经费支出情况表</t>
  </si>
  <si>
    <t>合计</t>
  </si>
  <si>
    <t>因公出国
（境）费</t>
  </si>
  <si>
    <t>公务用车购置及运行费</t>
  </si>
  <si>
    <t>公务接待
费</t>
  </si>
  <si>
    <t>年   度</t>
  </si>
  <si>
    <t>公务用车
购置费</t>
  </si>
  <si>
    <t>公务用车
运行费</t>
  </si>
  <si>
    <t>2017年</t>
  </si>
  <si>
    <t>2018年</t>
  </si>
  <si>
    <t>附表9</t>
  </si>
  <si>
    <t>2018年巫溪县政府性基金预算收支执行表</t>
  </si>
  <si>
    <t>总    计</t>
  </si>
  <si>
    <t>政府性基金预算收入</t>
  </si>
  <si>
    <t>政府性基金预算支出合计</t>
  </si>
  <si>
    <t xml:space="preserve">   国有土地使用权
出让金收入</t>
  </si>
  <si>
    <t xml:space="preserve">   国有土地收益基金收入</t>
  </si>
  <si>
    <t xml:space="preserve">    大中型水库移民后期扶持基金支出</t>
  </si>
  <si>
    <t xml:space="preserve">   农业土地开发资金收入</t>
  </si>
  <si>
    <t xml:space="preserve">      移民补助</t>
  </si>
  <si>
    <t xml:space="preserve">   城市基础设施配套费收入</t>
  </si>
  <si>
    <t xml:space="preserve">      基础设施建设和经济发展</t>
  </si>
  <si>
    <t xml:space="preserve">    小型水库移民扶助基金及对应专项债务收入安排的支出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</si>
  <si>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</si>
  <si>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</si>
  <si>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</si>
  <si>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</si>
  <si>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</si>
  <si>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</si>
  <si>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其他国有土地使用权出让收入安排的支出</t>
  </si>
  <si>
    <t xml:space="preserve">    城市基础设施配套费及对应专项债务收入安排的支出</t>
  </si>
  <si>
    <t xml:space="preserve">      城市公共设施</t>
  </si>
  <si>
    <t xml:space="preserve">    大中型水库库区基金及对应专项债务收入安排的支出</t>
  </si>
  <si>
    <t xml:space="preserve">    三峡水库库区基金支出</t>
  </si>
  <si>
    <t xml:space="preserve">      其他三峡水库库区基金支出</t>
  </si>
  <si>
    <t xml:space="preserve">    国家重大水利工程建设基金及对应专项债务收入安排的支出</t>
  </si>
  <si>
    <t xml:space="preserve">      三峡工程后续工作</t>
  </si>
  <si>
    <t xml:space="preserve">    旅游发展基金支出</t>
  </si>
  <si>
    <t xml:space="preserve">  其他支出</t>
  </si>
  <si>
    <t xml:space="preserve">    彩票发行销售机构业务费安排的支出</t>
  </si>
  <si>
    <t xml:space="preserve">    彩票公益金及对应专项债务收入安排的支出</t>
  </si>
  <si>
    <t xml:space="preserve">      国有土地使用权出让金债务付息支出</t>
  </si>
  <si>
    <t>转移性支出</t>
  </si>
  <si>
    <t>上级补助收入</t>
  </si>
  <si>
    <t xml:space="preserve">   上解上级</t>
  </si>
  <si>
    <t>上年结转</t>
  </si>
  <si>
    <t xml:space="preserve">   调出资金</t>
  </si>
  <si>
    <t xml:space="preserve">   结转下年</t>
  </si>
  <si>
    <t>附表10</t>
  </si>
  <si>
    <t>2018年巫溪县政府性基金预算本级支出执行表</t>
  </si>
  <si>
    <t>科 目 名 称</t>
  </si>
  <si>
    <t>附表11</t>
  </si>
  <si>
    <t xml:space="preserve">2018年巫溪县政府性基金预算转移支付收支执行表 </t>
  </si>
  <si>
    <t>收       入</t>
  </si>
  <si>
    <t>支        出</t>
  </si>
  <si>
    <t>补助乡镇及街道办事处支出</t>
  </si>
  <si>
    <t xml:space="preserve">    国家电影事业发展专项资金</t>
  </si>
  <si>
    <t>大中型水库移民后期扶持基金支出</t>
  </si>
  <si>
    <t xml:space="preserve">    大中型水库移民后期扶持基金</t>
  </si>
  <si>
    <t>小型水库移民扶助基金</t>
  </si>
  <si>
    <t xml:space="preserve">    大中型水库库区基金</t>
  </si>
  <si>
    <t>国有土地使用权出让收入安排的支出</t>
  </si>
  <si>
    <t xml:space="preserve">    三峡水库库区基金</t>
  </si>
  <si>
    <t>国有土地收益基金安排的支出</t>
  </si>
  <si>
    <t xml:space="preserve">    国家重大水利工程建设基金</t>
  </si>
  <si>
    <t>农业土地开发资金安排的支出</t>
  </si>
  <si>
    <t xml:space="preserve">    港口建设费</t>
  </si>
  <si>
    <t>污水处理费安排的支出</t>
  </si>
  <si>
    <t xml:space="preserve">    民航发展基金</t>
  </si>
  <si>
    <t>大中型水库库区基金安排的支出</t>
  </si>
  <si>
    <t xml:space="preserve">    旅游发展基金</t>
  </si>
  <si>
    <t>三峡水库库区基金支出</t>
  </si>
  <si>
    <t xml:space="preserve">    彩票发行销售机构业务费</t>
  </si>
  <si>
    <t>国家重大水利工程建设基金安排的支出</t>
  </si>
  <si>
    <t xml:space="preserve">    彩票公益金</t>
  </si>
  <si>
    <t>农网还贷资金支出</t>
  </si>
  <si>
    <t>旅游发展基金支出</t>
  </si>
  <si>
    <t>彩票发行销售机构业务费安排的支出</t>
  </si>
  <si>
    <t>彩票公益金及对应专项债务收入安排的支出</t>
  </si>
  <si>
    <t>附表12</t>
  </si>
  <si>
    <t>2018年巫溪县社会保险基金预算收支执行表</t>
  </si>
  <si>
    <t>项    目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</si>
  <si>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</si>
  <si>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</si>
  <si>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</si>
  <si>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</si>
  <si>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</si>
  <si>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</si>
  <si>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</si>
  <si>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</si>
  <si>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</si>
  <si>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</si>
  <si>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</si>
  <si>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</si>
  <si>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</si>
  <si>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</si>
  <si>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</si>
  <si>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</si>
  <si>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</si>
  <si>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</si>
  <si>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</si>
  <si>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>三、本年收支结余</t>
  </si>
  <si>
    <t>四、年末滚存结余</t>
  </si>
  <si>
    <t>注：社保基金预算由市局统一编制，故本表无数据。</t>
  </si>
  <si>
    <t>附表13</t>
  </si>
  <si>
    <t>2018年巫溪县国有资本经营预算收支执行表</t>
  </si>
  <si>
    <t xml:space="preserve">    单位：万元</t>
  </si>
  <si>
    <t xml:space="preserve">  国有资本经营收入</t>
  </si>
  <si>
    <t xml:space="preserve">  国有资本经营预算支出</t>
  </si>
  <si>
    <t xml:space="preserve">     其他国有资本经营预算企业利润收入</t>
  </si>
  <si>
    <t xml:space="preserve">      “三供一业”移交补助支出</t>
  </si>
  <si>
    <t xml:space="preserve">  上年结转</t>
  </si>
  <si>
    <t xml:space="preserve">    调出资金</t>
  </si>
  <si>
    <t>附表14</t>
  </si>
  <si>
    <t>2019年巫溪县一般公共预算收支预算表</t>
  </si>
  <si>
    <t>一般公共预算收入合计</t>
  </si>
  <si>
    <t xml:space="preserve">   增值税</t>
  </si>
  <si>
    <t xml:space="preserve">   企业所得税</t>
  </si>
  <si>
    <t xml:space="preserve">   个人所得税</t>
  </si>
  <si>
    <t xml:space="preserve">   资源税</t>
  </si>
  <si>
    <t xml:space="preserve">   城市维护建设税</t>
  </si>
  <si>
    <t>六、文化旅游体育与传媒支出</t>
  </si>
  <si>
    <t xml:space="preserve">   房产税</t>
  </si>
  <si>
    <t xml:space="preserve">   印花税</t>
  </si>
  <si>
    <t>八、卫生健康支出</t>
  </si>
  <si>
    <t xml:space="preserve">   城镇土地使用税</t>
  </si>
  <si>
    <t xml:space="preserve">   土地增值税</t>
  </si>
  <si>
    <t xml:space="preserve">   耕地占用税</t>
  </si>
  <si>
    <t xml:space="preserve">   契税</t>
  </si>
  <si>
    <t xml:space="preserve">   烟叶税</t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</si>
  <si>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环境保护税</t>
    </r>
  </si>
  <si>
    <r>
      <t>-</t>
    </r>
    <r>
      <rPr>
        <sz val="10"/>
        <rFont val="宋体"/>
        <family val="0"/>
      </rPr>
      <t>10.5</t>
    </r>
  </si>
  <si>
    <t>十五、自然资源海洋气象等支出</t>
  </si>
  <si>
    <t xml:space="preserve">   专项收入</t>
  </si>
  <si>
    <t xml:space="preserve">   行政事业性收费收入</t>
  </si>
  <si>
    <t>十七、灾害防治及应急管理支出</t>
  </si>
  <si>
    <t xml:space="preserve">   罚没收入</t>
  </si>
  <si>
    <t>十八、预备费</t>
  </si>
  <si>
    <t xml:space="preserve">   国有资源（资产）  有偿使用收入</t>
  </si>
  <si>
    <t xml:space="preserve">   政府住房基金收入</t>
  </si>
  <si>
    <t xml:space="preserve">   其他收入</t>
  </si>
  <si>
    <t>二十二、债务发行费用支出</t>
  </si>
  <si>
    <t>上解支出</t>
  </si>
  <si>
    <t>调入资金</t>
  </si>
  <si>
    <t>动用预算稳定调节基金</t>
  </si>
  <si>
    <t xml:space="preserve">注：2019年一般公共预算收入预算增长比例是与2018年预算执行数相比，支出增长比例是与2018年年初预算数相比。
  </t>
  </si>
  <si>
    <t>附表15</t>
  </si>
  <si>
    <t xml:space="preserve">2019年巫溪县一般公共预算税收返还和转移支付表 </t>
  </si>
  <si>
    <t>收        入</t>
  </si>
  <si>
    <t>一、一般性转移支付收入</t>
  </si>
  <si>
    <t>一、一般性转移支付支出</t>
  </si>
  <si>
    <t xml:space="preserve">       增值税税收返还收入</t>
  </si>
  <si>
    <t xml:space="preserve">       增值税税收返还支出</t>
  </si>
  <si>
    <t xml:space="preserve">       所得税基数返还收入</t>
  </si>
  <si>
    <t xml:space="preserve">       消费税税收返还支出</t>
  </si>
  <si>
    <t xml:space="preserve">       消费税税收返还收入</t>
  </si>
  <si>
    <t xml:space="preserve">       所得税基数返还支出</t>
  </si>
  <si>
    <t xml:space="preserve">       体制补助收入</t>
  </si>
  <si>
    <t xml:space="preserve">       体制补助支出</t>
  </si>
  <si>
    <t xml:space="preserve">       均衡性转移支付收入</t>
  </si>
  <si>
    <t xml:space="preserve">       均衡性转移支付支出</t>
  </si>
  <si>
    <t xml:space="preserve">       县级基本财力保障机制奖补资金收入</t>
  </si>
  <si>
    <t xml:space="preserve">       县级基本财力保障机制奖补资金支出</t>
  </si>
  <si>
    <t xml:space="preserve">       结算补助收入</t>
  </si>
  <si>
    <t xml:space="preserve">       结算补助支出</t>
  </si>
  <si>
    <t xml:space="preserve">       基层公检法司转移支付收入</t>
  </si>
  <si>
    <t xml:space="preserve">       产粮(油)大县奖励资金支出</t>
  </si>
  <si>
    <t xml:space="preserve">       城乡义务教育转移支付收入</t>
  </si>
  <si>
    <t xml:space="preserve">       重点生态功能区转移支付支出</t>
  </si>
  <si>
    <t xml:space="preserve">       城乡居民医疗保险转移支付收入</t>
  </si>
  <si>
    <t xml:space="preserve">       固定数额补助支出</t>
  </si>
  <si>
    <t xml:space="preserve">       农村综合改革转移支付收入</t>
  </si>
  <si>
    <t xml:space="preserve">       贫困地区转移支付支出</t>
  </si>
  <si>
    <t xml:space="preserve">       产粮(油)大县奖励资金收入</t>
  </si>
  <si>
    <t xml:space="preserve">       公共安全共同财政事权转移支付支出  </t>
  </si>
  <si>
    <t xml:space="preserve">       重点生态功能区转移支付收入</t>
  </si>
  <si>
    <t xml:space="preserve">       教育共同财政事权转移支付支出  </t>
  </si>
  <si>
    <t xml:space="preserve">       固定数额补助收入</t>
  </si>
  <si>
    <t xml:space="preserve">       科学技术共同财政事权转移支付支出  </t>
  </si>
  <si>
    <t xml:space="preserve">       贫困地区转移支付收入</t>
  </si>
  <si>
    <t xml:space="preserve">       文化旅游体育与传媒共同财政事权转移支付支出  </t>
  </si>
  <si>
    <t xml:space="preserve">       公共安全共同财政事权转移支付收入  </t>
  </si>
  <si>
    <t xml:space="preserve">       社会保障和就业共同财政事权转移支付支出  </t>
  </si>
  <si>
    <t xml:space="preserve">       教育共同财政事权转移支付收入  </t>
  </si>
  <si>
    <t xml:space="preserve">       节能环保共同财政事权转移支付支出  </t>
  </si>
  <si>
    <t xml:space="preserve">       科学技术共同财政事权转移支付收入  </t>
  </si>
  <si>
    <t xml:space="preserve">       城乡社区共同财政事权转移支付支出  </t>
  </si>
  <si>
    <t xml:space="preserve">       文化旅游体育与传媒共同财政事权转移支付收入  </t>
  </si>
  <si>
    <t xml:space="preserve">       农林水共同财政事权转移支付支出  </t>
  </si>
  <si>
    <t xml:space="preserve">       社会保障和就业共同财政事权转移支付收入  </t>
  </si>
  <si>
    <t xml:space="preserve">       交通运输共同财政事权转移支付支出  </t>
  </si>
  <si>
    <t xml:space="preserve">       节能环保共同财政事权转移支付收入  </t>
  </si>
  <si>
    <t xml:space="preserve">       住房保障共同财政事权转移支付支出  </t>
  </si>
  <si>
    <t xml:space="preserve">       城乡社区共同财政事权转移支付收入  </t>
  </si>
  <si>
    <t xml:space="preserve">       其他共同财政事权转移支付支出  </t>
  </si>
  <si>
    <t xml:space="preserve">       农林水共同财政事权转移支付收入  </t>
  </si>
  <si>
    <t xml:space="preserve">       其他一般性转移支付支出</t>
  </si>
  <si>
    <t xml:space="preserve">       交通运输共同财政事权转移支付收入  </t>
  </si>
  <si>
    <t xml:space="preserve">       住房保障共同财政事权转移支付收入  </t>
  </si>
  <si>
    <t xml:space="preserve">       其他共同财政事权转移支付收入  </t>
  </si>
  <si>
    <t xml:space="preserve">       其他一般性转移支付收入</t>
  </si>
  <si>
    <t>二、专项转移支付收入</t>
  </si>
  <si>
    <t>二、专项转移支付支出</t>
  </si>
  <si>
    <t xml:space="preserve">    一般公共服务</t>
  </si>
  <si>
    <t>一般公共服务</t>
  </si>
  <si>
    <t xml:space="preserve">    国防</t>
  </si>
  <si>
    <t>国防</t>
  </si>
  <si>
    <t xml:space="preserve">    公共安全</t>
  </si>
  <si>
    <t>教育</t>
  </si>
  <si>
    <t xml:space="preserve">    教育</t>
  </si>
  <si>
    <t>文化旅游体育与传媒</t>
  </si>
  <si>
    <t xml:space="preserve">    科学技术</t>
  </si>
  <si>
    <t>社会保障和就业</t>
  </si>
  <si>
    <t xml:space="preserve">    文化旅游体育与传媒</t>
  </si>
  <si>
    <t>卫生健康</t>
  </si>
  <si>
    <t xml:space="preserve">    社会保障和就业</t>
  </si>
  <si>
    <t>节能环保</t>
  </si>
  <si>
    <t xml:space="preserve">    卫生健康</t>
  </si>
  <si>
    <t>城乡社区</t>
  </si>
  <si>
    <t xml:space="preserve">    节能环保</t>
  </si>
  <si>
    <t>农林水</t>
  </si>
  <si>
    <t xml:space="preserve">    城乡社区</t>
  </si>
  <si>
    <t>交通运输</t>
  </si>
  <si>
    <t xml:space="preserve">    农林水</t>
  </si>
  <si>
    <t>资源勘探信息等</t>
  </si>
  <si>
    <t xml:space="preserve">    交通运输</t>
  </si>
  <si>
    <t>商业服务业等</t>
  </si>
  <si>
    <t xml:space="preserve">    资源勘探信息等</t>
  </si>
  <si>
    <t>自然资源海洋气象等</t>
  </si>
  <si>
    <t xml:space="preserve">    商业服务业等</t>
  </si>
  <si>
    <t>住房保障支出</t>
  </si>
  <si>
    <t xml:space="preserve">    灾害防治及应急管理支出</t>
  </si>
  <si>
    <t xml:space="preserve">    住房保障</t>
  </si>
  <si>
    <t>注：我县乡镇及街道办事处按类部门预算进行管理，未实行转移支付模式，故转移支付支出无数据。</t>
  </si>
  <si>
    <t>注：此表含上级提前下达的转移支付专项资金</t>
  </si>
  <si>
    <t>附表16</t>
  </si>
  <si>
    <t>2019年巫溪县一般公共预算本级支出预算表</t>
  </si>
  <si>
    <t>科 目 代 码</t>
  </si>
  <si>
    <t>备 注</t>
  </si>
  <si>
    <t>201</t>
  </si>
  <si>
    <t>20101</t>
  </si>
  <si>
    <t>含乡镇人大</t>
  </si>
  <si>
    <t>2010101</t>
  </si>
  <si>
    <t>2010102</t>
  </si>
  <si>
    <t>2010108</t>
  </si>
  <si>
    <t>2010150</t>
  </si>
  <si>
    <t>20102</t>
  </si>
  <si>
    <t>2010201</t>
  </si>
  <si>
    <t>2010202</t>
  </si>
  <si>
    <t>2010204</t>
  </si>
  <si>
    <t>2010205</t>
  </si>
  <si>
    <t>2010206</t>
  </si>
  <si>
    <t>2010250</t>
  </si>
  <si>
    <t>2010299</t>
  </si>
  <si>
    <t>20103</t>
  </si>
  <si>
    <t>2010301</t>
  </si>
  <si>
    <t>2010302</t>
  </si>
  <si>
    <t>2010303</t>
  </si>
  <si>
    <t xml:space="preserve">      机关服务</t>
  </si>
  <si>
    <t>2010305</t>
  </si>
  <si>
    <t xml:space="preserve">      专项业务活动</t>
  </si>
  <si>
    <t>2010306</t>
  </si>
  <si>
    <t>2010308</t>
  </si>
  <si>
    <t>2010350</t>
  </si>
  <si>
    <t>2010399</t>
  </si>
  <si>
    <t xml:space="preserve">      其他政府办公厅（室）及相关机构事务支出</t>
  </si>
  <si>
    <t>20104</t>
  </si>
  <si>
    <t>2010401</t>
  </si>
  <si>
    <t>2010450</t>
  </si>
  <si>
    <t>2010499</t>
  </si>
  <si>
    <t>20105</t>
  </si>
  <si>
    <t>2010501</t>
  </si>
  <si>
    <t>2010505</t>
  </si>
  <si>
    <t>2010507</t>
  </si>
  <si>
    <t>2010508</t>
  </si>
  <si>
    <t>2010550</t>
  </si>
  <si>
    <t>20106</t>
  </si>
  <si>
    <t>2010601</t>
  </si>
  <si>
    <t>2010604</t>
  </si>
  <si>
    <t xml:space="preserve">      预算改革业务</t>
  </si>
  <si>
    <t>2010605</t>
  </si>
  <si>
    <t xml:space="preserve">      财政国库业务</t>
  </si>
  <si>
    <t>2010606</t>
  </si>
  <si>
    <t>2010608</t>
  </si>
  <si>
    <t>2010650</t>
  </si>
  <si>
    <t>2010699</t>
  </si>
  <si>
    <t>20108</t>
  </si>
  <si>
    <t>2010899</t>
  </si>
  <si>
    <t>20110</t>
  </si>
  <si>
    <t>2011001</t>
  </si>
  <si>
    <t>2011099</t>
  </si>
  <si>
    <t>20111</t>
  </si>
  <si>
    <t>2011101</t>
  </si>
  <si>
    <t>2011150</t>
  </si>
  <si>
    <t>20113</t>
  </si>
  <si>
    <t>2011301</t>
  </si>
  <si>
    <t>2011399</t>
  </si>
  <si>
    <t>20126</t>
  </si>
  <si>
    <t>2012601</t>
  </si>
  <si>
    <t>2012604</t>
  </si>
  <si>
    <t>2012699</t>
  </si>
  <si>
    <t>20128</t>
  </si>
  <si>
    <t>2012801</t>
  </si>
  <si>
    <t>2012899</t>
  </si>
  <si>
    <t>20129</t>
  </si>
  <si>
    <t>2012901</t>
  </si>
  <si>
    <t>2012950</t>
  </si>
  <si>
    <t>2012999</t>
  </si>
  <si>
    <t>20131</t>
  </si>
  <si>
    <t xml:space="preserve">    党委办公厅（室）及相关机构事务</t>
  </si>
  <si>
    <t>2013101</t>
  </si>
  <si>
    <t>2013102</t>
  </si>
  <si>
    <t>2013150</t>
  </si>
  <si>
    <t>20132</t>
  </si>
  <si>
    <t>2013201</t>
  </si>
  <si>
    <t>2013250</t>
  </si>
  <si>
    <t>2013299</t>
  </si>
  <si>
    <t>20133</t>
  </si>
  <si>
    <t>2013301</t>
  </si>
  <si>
    <t>2013350</t>
  </si>
  <si>
    <t>2013399</t>
  </si>
  <si>
    <t>20134</t>
  </si>
  <si>
    <t>2013401</t>
  </si>
  <si>
    <t>2013450</t>
  </si>
  <si>
    <t>2013499</t>
  </si>
  <si>
    <t>20136</t>
  </si>
  <si>
    <t>2013601</t>
  </si>
  <si>
    <t>2013602</t>
  </si>
  <si>
    <t>2013650</t>
  </si>
  <si>
    <t>2013699</t>
  </si>
  <si>
    <t>20138</t>
  </si>
  <si>
    <t xml:space="preserve">    市场监督管理事务</t>
  </si>
  <si>
    <t>2013812</t>
  </si>
  <si>
    <t xml:space="preserve">      药品事务</t>
  </si>
  <si>
    <t>20199</t>
  </si>
  <si>
    <t xml:space="preserve">    其他一般公共服务支出</t>
  </si>
  <si>
    <t>2019999</t>
  </si>
  <si>
    <t xml:space="preserve">      其他一般公共服务支出</t>
  </si>
  <si>
    <t>203</t>
  </si>
  <si>
    <t>国防支出</t>
  </si>
  <si>
    <t>20306</t>
  </si>
  <si>
    <t>2030601</t>
  </si>
  <si>
    <t>204</t>
  </si>
  <si>
    <t>公共安全支出</t>
  </si>
  <si>
    <t>20401</t>
  </si>
  <si>
    <t xml:space="preserve">    武装警察部队</t>
  </si>
  <si>
    <t>2040199</t>
  </si>
  <si>
    <t xml:space="preserve">      其他武装警察部队支出</t>
  </si>
  <si>
    <t>20402</t>
  </si>
  <si>
    <t>2040201</t>
  </si>
  <si>
    <t>2040203</t>
  </si>
  <si>
    <t>2040219</t>
  </si>
  <si>
    <t>2040220</t>
  </si>
  <si>
    <t xml:space="preserve">      执法办案</t>
  </si>
  <si>
    <t>2040299</t>
  </si>
  <si>
    <t>20406</t>
  </si>
  <si>
    <t>2040601</t>
  </si>
  <si>
    <t>2040605</t>
  </si>
  <si>
    <t>2040607</t>
  </si>
  <si>
    <t>2040610</t>
  </si>
  <si>
    <t>2040650</t>
  </si>
  <si>
    <t>2040699</t>
  </si>
  <si>
    <t>205</t>
  </si>
  <si>
    <t>教育支出</t>
  </si>
  <si>
    <t>20501</t>
  </si>
  <si>
    <t>2050101</t>
  </si>
  <si>
    <t>2050199</t>
  </si>
  <si>
    <t>20502</t>
  </si>
  <si>
    <t>2050201</t>
  </si>
  <si>
    <t>2050202</t>
  </si>
  <si>
    <t>2050203</t>
  </si>
  <si>
    <t>2050204</t>
  </si>
  <si>
    <t>20507</t>
  </si>
  <si>
    <t>2050701</t>
  </si>
  <si>
    <t>20508</t>
  </si>
  <si>
    <t>2050801</t>
  </si>
  <si>
    <t>2050802</t>
  </si>
  <si>
    <t>20599</t>
  </si>
  <si>
    <t xml:space="preserve">    其他教育支出</t>
  </si>
  <si>
    <t>206</t>
  </si>
  <si>
    <t>科学技术支出</t>
  </si>
  <si>
    <t>20601</t>
  </si>
  <si>
    <t>2060101</t>
  </si>
  <si>
    <t>2060199</t>
  </si>
  <si>
    <t>20602</t>
  </si>
  <si>
    <t xml:space="preserve">    基础研究</t>
  </si>
  <si>
    <t>2060299</t>
  </si>
  <si>
    <t xml:space="preserve">      其他基础研究支出</t>
  </si>
  <si>
    <t>20607</t>
  </si>
  <si>
    <t>2060702</t>
  </si>
  <si>
    <t xml:space="preserve">      科普活动</t>
  </si>
  <si>
    <t>2060705</t>
  </si>
  <si>
    <t xml:space="preserve">      科技馆站</t>
  </si>
  <si>
    <t>2060799</t>
  </si>
  <si>
    <t>20699</t>
  </si>
  <si>
    <t>2069999</t>
  </si>
  <si>
    <t>207</t>
  </si>
  <si>
    <t>文化旅游体育与传媒支出</t>
  </si>
  <si>
    <t>20701</t>
  </si>
  <si>
    <t xml:space="preserve">    文化和旅游</t>
  </si>
  <si>
    <t>2070101</t>
  </si>
  <si>
    <t>2070109</t>
  </si>
  <si>
    <t>2070114</t>
  </si>
  <si>
    <t>2070199</t>
  </si>
  <si>
    <t xml:space="preserve">      其他文化和旅游支出</t>
  </si>
  <si>
    <t>20706</t>
  </si>
  <si>
    <t xml:space="preserve">    新闻出版电影</t>
  </si>
  <si>
    <t>2070605</t>
  </si>
  <si>
    <t xml:space="preserve">      出版发行</t>
  </si>
  <si>
    <t>20708</t>
  </si>
  <si>
    <t xml:space="preserve">    广播电视</t>
  </si>
  <si>
    <t>2070804</t>
  </si>
  <si>
    <t>2070805</t>
  </si>
  <si>
    <t>20799</t>
  </si>
  <si>
    <t xml:space="preserve">    其他文化体育与传媒支出</t>
  </si>
  <si>
    <t>2079999</t>
  </si>
  <si>
    <t xml:space="preserve">      其他文化体育与传媒支出</t>
  </si>
  <si>
    <t>208</t>
  </si>
  <si>
    <t>社会保障和就业支出</t>
  </si>
  <si>
    <t>20801</t>
  </si>
  <si>
    <t>2080101</t>
  </si>
  <si>
    <t>2080106</t>
  </si>
  <si>
    <t>2080107</t>
  </si>
  <si>
    <t xml:space="preserve">      社会保险业务管理事务</t>
  </si>
  <si>
    <t>2080109</t>
  </si>
  <si>
    <t>2080199</t>
  </si>
  <si>
    <t>20802</t>
  </si>
  <si>
    <t>2080201</t>
  </si>
  <si>
    <t>2080202</t>
  </si>
  <si>
    <t>2080208</t>
  </si>
  <si>
    <t>2080299</t>
  </si>
  <si>
    <t>20805</t>
  </si>
  <si>
    <t>2080501</t>
  </si>
  <si>
    <t>2080502</t>
  </si>
  <si>
    <t>2080505</t>
  </si>
  <si>
    <t>2080506</t>
  </si>
  <si>
    <t>20807</t>
  </si>
  <si>
    <t>2080704</t>
  </si>
  <si>
    <t>2080705</t>
  </si>
  <si>
    <t>20808</t>
  </si>
  <si>
    <t>2080801</t>
  </si>
  <si>
    <t>2080802</t>
  </si>
  <si>
    <t>2080803</t>
  </si>
  <si>
    <t>2080805</t>
  </si>
  <si>
    <t>2080899</t>
  </si>
  <si>
    <t>20809</t>
  </si>
  <si>
    <t>2080901</t>
  </si>
  <si>
    <t>20810</t>
  </si>
  <si>
    <t>2081002</t>
  </si>
  <si>
    <t>20811</t>
  </si>
  <si>
    <t>2081101</t>
  </si>
  <si>
    <t>2081104</t>
  </si>
  <si>
    <t>2081105</t>
  </si>
  <si>
    <t>2081107</t>
  </si>
  <si>
    <t>2081199</t>
  </si>
  <si>
    <t>20819</t>
  </si>
  <si>
    <t>2081901</t>
  </si>
  <si>
    <t>2081902</t>
  </si>
  <si>
    <t>20820</t>
  </si>
  <si>
    <t>2082001</t>
  </si>
  <si>
    <t>20821</t>
  </si>
  <si>
    <t>2082102</t>
  </si>
  <si>
    <t>20825</t>
  </si>
  <si>
    <t>2082502</t>
  </si>
  <si>
    <t>20828</t>
  </si>
  <si>
    <t xml:space="preserve">    退役军人管理事务</t>
  </si>
  <si>
    <t>2082804</t>
  </si>
  <si>
    <t xml:space="preserve">      拥军优属</t>
  </si>
  <si>
    <t>20899</t>
  </si>
  <si>
    <t xml:space="preserve">    其他社会保障和就业支出</t>
  </si>
  <si>
    <t>210</t>
  </si>
  <si>
    <t>卫生健康支出</t>
  </si>
  <si>
    <t>21001</t>
  </si>
  <si>
    <t xml:space="preserve">    卫生健康管理事务</t>
  </si>
  <si>
    <t>2100101</t>
  </si>
  <si>
    <t>2100199</t>
  </si>
  <si>
    <t xml:space="preserve">      其他卫生健康管理事务支出</t>
  </si>
  <si>
    <t>21002</t>
  </si>
  <si>
    <t>2100201</t>
  </si>
  <si>
    <t>2100202</t>
  </si>
  <si>
    <t xml:space="preserve">      中医（民族）医院</t>
  </si>
  <si>
    <t>21003</t>
  </si>
  <si>
    <t>2100301</t>
  </si>
  <si>
    <t>2100302</t>
  </si>
  <si>
    <t>2100399</t>
  </si>
  <si>
    <t>21004</t>
  </si>
  <si>
    <t>2100401</t>
  </si>
  <si>
    <t>2100402</t>
  </si>
  <si>
    <t>2100403</t>
  </si>
  <si>
    <t>2100404</t>
  </si>
  <si>
    <t>2100407</t>
  </si>
  <si>
    <t>2100409</t>
  </si>
  <si>
    <t>2100410</t>
  </si>
  <si>
    <t>21007</t>
  </si>
  <si>
    <t>2100717</t>
  </si>
  <si>
    <t>21011</t>
  </si>
  <si>
    <t>2101101</t>
  </si>
  <si>
    <t>2101102</t>
  </si>
  <si>
    <t>21012</t>
  </si>
  <si>
    <t>2101201</t>
  </si>
  <si>
    <t>2101202</t>
  </si>
  <si>
    <t>21013</t>
  </si>
  <si>
    <t>2101301</t>
  </si>
  <si>
    <t>2101399</t>
  </si>
  <si>
    <t>21014</t>
  </si>
  <si>
    <t>2101401</t>
  </si>
  <si>
    <t>2101499</t>
  </si>
  <si>
    <t xml:space="preserve">      其他优抚对象医疗支出</t>
  </si>
  <si>
    <t>21016</t>
  </si>
  <si>
    <t xml:space="preserve">    老龄卫生健康服务</t>
  </si>
  <si>
    <t>2101601</t>
  </si>
  <si>
    <t xml:space="preserve">      老龄卫生健康服务</t>
  </si>
  <si>
    <t>21099</t>
  </si>
  <si>
    <t xml:space="preserve">    其他卫生健康支出</t>
  </si>
  <si>
    <t>2109901</t>
  </si>
  <si>
    <t xml:space="preserve">      其他卫生健康支出</t>
  </si>
  <si>
    <t>211</t>
  </si>
  <si>
    <t>节能环保支出</t>
  </si>
  <si>
    <t>21101</t>
  </si>
  <si>
    <t>2110101</t>
  </si>
  <si>
    <t>2110199</t>
  </si>
  <si>
    <t>21102</t>
  </si>
  <si>
    <t>2110299</t>
  </si>
  <si>
    <t>21103</t>
  </si>
  <si>
    <t>2110302</t>
  </si>
  <si>
    <t>2110304</t>
  </si>
  <si>
    <t>21104</t>
  </si>
  <si>
    <t>2110401</t>
  </si>
  <si>
    <t xml:space="preserve">      生态保护</t>
  </si>
  <si>
    <t>21105</t>
  </si>
  <si>
    <t>2110501</t>
  </si>
  <si>
    <t>21106</t>
  </si>
  <si>
    <t>2110602</t>
  </si>
  <si>
    <t>2110699</t>
  </si>
  <si>
    <t>21110</t>
  </si>
  <si>
    <t xml:space="preserve">    能源节约利用</t>
  </si>
  <si>
    <t>21199</t>
  </si>
  <si>
    <t xml:space="preserve">    其他节能环保支出</t>
  </si>
  <si>
    <t>212</t>
  </si>
  <si>
    <t>城乡社区支出</t>
  </si>
  <si>
    <t>21201</t>
  </si>
  <si>
    <t xml:space="preserve">      城乡社区管理事务</t>
  </si>
  <si>
    <t>2120101</t>
  </si>
  <si>
    <t xml:space="preserve">        行政运行</t>
  </si>
  <si>
    <t>2120104</t>
  </si>
  <si>
    <t xml:space="preserve">        城管执法</t>
  </si>
  <si>
    <t>2120199</t>
  </si>
  <si>
    <t xml:space="preserve">        其他城乡社区管理事务支出</t>
  </si>
  <si>
    <t>21203</t>
  </si>
  <si>
    <t xml:space="preserve">      城乡社区公共设施</t>
  </si>
  <si>
    <t>2120399</t>
  </si>
  <si>
    <t xml:space="preserve">        其他城乡社区公共设施支出</t>
  </si>
  <si>
    <t>21205</t>
  </si>
  <si>
    <t xml:space="preserve">      城乡社区环境卫生</t>
  </si>
  <si>
    <t>21299</t>
  </si>
  <si>
    <t xml:space="preserve">      其他城乡社区支出</t>
  </si>
  <si>
    <t>213</t>
  </si>
  <si>
    <t>农林水支出</t>
  </si>
  <si>
    <t>21301</t>
  </si>
  <si>
    <t xml:space="preserve">      农业</t>
  </si>
  <si>
    <t>2130101</t>
  </si>
  <si>
    <t>2130104</t>
  </si>
  <si>
    <t xml:space="preserve">        事业运行</t>
  </si>
  <si>
    <t>2130106</t>
  </si>
  <si>
    <t xml:space="preserve">        科技转化与推广服务</t>
  </si>
  <si>
    <t>2130108</t>
  </si>
  <si>
    <t xml:space="preserve">        病虫害控制</t>
  </si>
  <si>
    <t>2130110</t>
  </si>
  <si>
    <t xml:space="preserve">        执法监管</t>
  </si>
  <si>
    <t>2130112</t>
  </si>
  <si>
    <t xml:space="preserve">        农业行业业务管理</t>
  </si>
  <si>
    <t>2130119</t>
  </si>
  <si>
    <t xml:space="preserve">        防灾救灾</t>
  </si>
  <si>
    <t>2130122</t>
  </si>
  <si>
    <t xml:space="preserve">        农业生产支持补贴</t>
  </si>
  <si>
    <t>2130135</t>
  </si>
  <si>
    <t xml:space="preserve">        农业资源保护修复与利用</t>
  </si>
  <si>
    <t>2130142</t>
  </si>
  <si>
    <t xml:space="preserve">        农村道路建设</t>
  </si>
  <si>
    <t>2130148</t>
  </si>
  <si>
    <t xml:space="preserve">        成品油价格改革对渔业的补贴</t>
  </si>
  <si>
    <t>2130152</t>
  </si>
  <si>
    <t xml:space="preserve">        对高校毕业生到基层任职补助</t>
  </si>
  <si>
    <t>21302</t>
  </si>
  <si>
    <t xml:space="preserve">      林业和草原</t>
  </si>
  <si>
    <t>2130201</t>
  </si>
  <si>
    <t>2130204</t>
  </si>
  <si>
    <t xml:space="preserve">        事业机构</t>
  </si>
  <si>
    <t>2130205</t>
  </si>
  <si>
    <t xml:space="preserve">        森林培育</t>
  </si>
  <si>
    <t>2130207</t>
  </si>
  <si>
    <t xml:space="preserve">        森林资源管理</t>
  </si>
  <si>
    <t>2130209</t>
  </si>
  <si>
    <t xml:space="preserve">        森林生态效益补偿</t>
  </si>
  <si>
    <t>2130213</t>
  </si>
  <si>
    <t xml:space="preserve">        执法与监督</t>
  </si>
  <si>
    <t>2130234</t>
  </si>
  <si>
    <t xml:space="preserve">        防灾减灾</t>
  </si>
  <si>
    <t>2130237</t>
  </si>
  <si>
    <t xml:space="preserve">        行业业务管理</t>
  </si>
  <si>
    <t>2130299</t>
  </si>
  <si>
    <t xml:space="preserve">        其他林业支出</t>
  </si>
  <si>
    <t>21303</t>
  </si>
  <si>
    <t xml:space="preserve">      水利</t>
  </si>
  <si>
    <t>2130301</t>
  </si>
  <si>
    <t>2130302</t>
  </si>
  <si>
    <t xml:space="preserve">        一般行政管理事务</t>
  </si>
  <si>
    <t>2130304</t>
  </si>
  <si>
    <t xml:space="preserve">        水利行业业务管理</t>
  </si>
  <si>
    <t>2130310</t>
  </si>
  <si>
    <t xml:space="preserve">        水土保持</t>
  </si>
  <si>
    <t>2130313</t>
  </si>
  <si>
    <t xml:space="preserve">        水文测报</t>
  </si>
  <si>
    <t>2130314</t>
  </si>
  <si>
    <t xml:space="preserve">        防汛</t>
  </si>
  <si>
    <t>2130315</t>
  </si>
  <si>
    <t xml:space="preserve">        抗旱</t>
  </si>
  <si>
    <t>2130316</t>
  </si>
  <si>
    <t xml:space="preserve">        农田水利</t>
  </si>
  <si>
    <t>2130319</t>
  </si>
  <si>
    <t xml:space="preserve">        江河湖库水系综合整治</t>
  </si>
  <si>
    <t>2130321</t>
  </si>
  <si>
    <t xml:space="preserve">        大中型水库移民后期扶持专项支出</t>
  </si>
  <si>
    <t>21305</t>
  </si>
  <si>
    <t xml:space="preserve">      扶贫</t>
  </si>
  <si>
    <t>2130501</t>
  </si>
  <si>
    <t>2130502</t>
  </si>
  <si>
    <t>2130504</t>
  </si>
  <si>
    <t xml:space="preserve">        农村基础设施建设</t>
  </si>
  <si>
    <t>2130505</t>
  </si>
  <si>
    <t xml:space="preserve">        生产发展</t>
  </si>
  <si>
    <t>2130550</t>
  </si>
  <si>
    <t xml:space="preserve">        扶贫事业机构</t>
  </si>
  <si>
    <t>2130599</t>
  </si>
  <si>
    <t xml:space="preserve">        其他扶贫支出</t>
  </si>
  <si>
    <t>21306</t>
  </si>
  <si>
    <t xml:space="preserve">      农业综合开发</t>
  </si>
  <si>
    <t>2130601</t>
  </si>
  <si>
    <t xml:space="preserve">        机构运行</t>
  </si>
  <si>
    <t>2130602</t>
  </si>
  <si>
    <t xml:space="preserve">        土地治理</t>
  </si>
  <si>
    <t>2130699</t>
  </si>
  <si>
    <t xml:space="preserve">        其他农业综合开发支出</t>
  </si>
  <si>
    <t>21307</t>
  </si>
  <si>
    <t xml:space="preserve">      农村综合改革</t>
  </si>
  <si>
    <t>2130701</t>
  </si>
  <si>
    <t xml:space="preserve">        对村级一事一议的补助</t>
  </si>
  <si>
    <t>2130705</t>
  </si>
  <si>
    <t xml:space="preserve">        对村民委员会和村党支部的补助</t>
  </si>
  <si>
    <t>21308</t>
  </si>
  <si>
    <t xml:space="preserve">      普惠金融发展支出</t>
  </si>
  <si>
    <t>2130801</t>
  </si>
  <si>
    <t xml:space="preserve">        支持农村金融机构</t>
  </si>
  <si>
    <t>2130802</t>
  </si>
  <si>
    <t xml:space="preserve">        涉农贷款增量奖励</t>
  </si>
  <si>
    <t>2130803</t>
  </si>
  <si>
    <t xml:space="preserve">        农业保险保费补贴</t>
  </si>
  <si>
    <t>2130804</t>
  </si>
  <si>
    <t xml:space="preserve">        创业担保贷款贴息</t>
  </si>
  <si>
    <t>2130899</t>
  </si>
  <si>
    <t xml:space="preserve">        其他普惠金融发展支出</t>
  </si>
  <si>
    <t>214</t>
  </si>
  <si>
    <t>交通运输支出</t>
  </si>
  <si>
    <t>21401</t>
  </si>
  <si>
    <t xml:space="preserve">      公路水路运输</t>
  </si>
  <si>
    <t>2140101</t>
  </si>
  <si>
    <t>2140104</t>
  </si>
  <si>
    <t xml:space="preserve">        公路建设</t>
  </si>
  <si>
    <t>2140106</t>
  </si>
  <si>
    <t xml:space="preserve">        公路养护</t>
  </si>
  <si>
    <t>2140112</t>
  </si>
  <si>
    <t xml:space="preserve">        公路运输管理</t>
  </si>
  <si>
    <t>2140136</t>
  </si>
  <si>
    <t xml:space="preserve">        水路运输管理支出</t>
  </si>
  <si>
    <t>2140199</t>
  </si>
  <si>
    <t xml:space="preserve">        其他公路水路运输支出</t>
  </si>
  <si>
    <t>21404</t>
  </si>
  <si>
    <t xml:space="preserve">      成品油价格改革对交通运输的补贴</t>
  </si>
  <si>
    <t>2140499</t>
  </si>
  <si>
    <t xml:space="preserve">        成品油价格改革补贴其他支出</t>
  </si>
  <si>
    <t>21406</t>
  </si>
  <si>
    <t xml:space="preserve">      车辆购置税支出</t>
  </si>
  <si>
    <t>2140602</t>
  </si>
  <si>
    <t xml:space="preserve">        车辆购置税用于农村公路建设支出</t>
  </si>
  <si>
    <t>215</t>
  </si>
  <si>
    <t>资源勘探信息等支出</t>
  </si>
  <si>
    <t>21502</t>
  </si>
  <si>
    <t xml:space="preserve">      制造业</t>
  </si>
  <si>
    <t>2150299</t>
  </si>
  <si>
    <t xml:space="preserve">        其他制造业支出</t>
  </si>
  <si>
    <t>21508</t>
  </si>
  <si>
    <t xml:space="preserve">      支持中小企业发展和管理支出</t>
  </si>
  <si>
    <t>2150805</t>
  </si>
  <si>
    <t xml:space="preserve">        中小企业发展专项</t>
  </si>
  <si>
    <t>21599</t>
  </si>
  <si>
    <t xml:space="preserve">      其他资源勘探信息等支出</t>
  </si>
  <si>
    <t>2159999</t>
  </si>
  <si>
    <t xml:space="preserve">        其他资源勘探信息等支出</t>
  </si>
  <si>
    <t>216</t>
  </si>
  <si>
    <t>商业服务业等支出</t>
  </si>
  <si>
    <t>21602</t>
  </si>
  <si>
    <t xml:space="preserve">      商业流通事务</t>
  </si>
  <si>
    <t>2160299</t>
  </si>
  <si>
    <t xml:space="preserve">        其他商业流通事务支出</t>
  </si>
  <si>
    <t>220</t>
  </si>
  <si>
    <t>自然资源海洋气象等支出</t>
  </si>
  <si>
    <t>22001</t>
  </si>
  <si>
    <t xml:space="preserve">      自然资源事务</t>
  </si>
  <si>
    <t>2200101</t>
  </si>
  <si>
    <t>2200104</t>
  </si>
  <si>
    <t xml:space="preserve">        自然资源规划及管理</t>
  </si>
  <si>
    <t>2200105</t>
  </si>
  <si>
    <t xml:space="preserve">        土地资源调查</t>
  </si>
  <si>
    <t>2200106</t>
  </si>
  <si>
    <t xml:space="preserve">        土地资源利用与保护</t>
  </si>
  <si>
    <t>2200108</t>
  </si>
  <si>
    <t xml:space="preserve">        自然资源行业业务管理</t>
  </si>
  <si>
    <t>2200110</t>
  </si>
  <si>
    <t xml:space="preserve">        国土整治</t>
  </si>
  <si>
    <t>2200114</t>
  </si>
  <si>
    <t xml:space="preserve">        地质矿产资源利用与保护</t>
  </si>
  <si>
    <t>2200150</t>
  </si>
  <si>
    <t>221</t>
  </si>
  <si>
    <t>22101</t>
  </si>
  <si>
    <t xml:space="preserve">      保障性安居工程支出</t>
  </si>
  <si>
    <t>2210101</t>
  </si>
  <si>
    <t xml:space="preserve">        廉租住房</t>
  </si>
  <si>
    <t>2210103</t>
  </si>
  <si>
    <t xml:space="preserve">        棚户区改造</t>
  </si>
  <si>
    <t>2210105</t>
  </si>
  <si>
    <t xml:space="preserve">        农村危房改造</t>
  </si>
  <si>
    <t>2210107</t>
  </si>
  <si>
    <t xml:space="preserve">        保障性住房租金补贴</t>
  </si>
  <si>
    <t>2210199</t>
  </si>
  <si>
    <t xml:space="preserve">        其他保障性安居工程支出</t>
  </si>
  <si>
    <t>22102</t>
  </si>
  <si>
    <t xml:space="preserve">      住房改革支出</t>
  </si>
  <si>
    <t>2210201</t>
  </si>
  <si>
    <t xml:space="preserve">        住房公积金</t>
  </si>
  <si>
    <t>224</t>
  </si>
  <si>
    <t>灾害防治及应急管理支出</t>
  </si>
  <si>
    <t>22401</t>
  </si>
  <si>
    <t xml:space="preserve">     应急管理事务</t>
  </si>
  <si>
    <t>2240101</t>
  </si>
  <si>
    <t xml:space="preserve">       行政运行</t>
  </si>
  <si>
    <t>2240107</t>
  </si>
  <si>
    <t xml:space="preserve">       安全生产基础</t>
  </si>
  <si>
    <t>2240108</t>
  </si>
  <si>
    <t xml:space="preserve">       应急救援</t>
  </si>
  <si>
    <t>2240150</t>
  </si>
  <si>
    <t xml:space="preserve">       事业运行</t>
  </si>
  <si>
    <t>2240199</t>
  </si>
  <si>
    <t xml:space="preserve">       其他应急管理支出</t>
  </si>
  <si>
    <t>22402</t>
  </si>
  <si>
    <t xml:space="preserve">     消防事务</t>
  </si>
  <si>
    <t>2240201</t>
  </si>
  <si>
    <t>2240202</t>
  </si>
  <si>
    <t xml:space="preserve">       一般行政管理实务</t>
  </si>
  <si>
    <t>2240204</t>
  </si>
  <si>
    <t xml:space="preserve">       消防应急救援</t>
  </si>
  <si>
    <t>22404</t>
  </si>
  <si>
    <t xml:space="preserve">     煤矿安全</t>
  </si>
  <si>
    <t>2240404</t>
  </si>
  <si>
    <t xml:space="preserve">       煤矿安全监察事务</t>
  </si>
  <si>
    <t>2240450</t>
  </si>
  <si>
    <t>22406</t>
  </si>
  <si>
    <t xml:space="preserve">     自然灾害防治</t>
  </si>
  <si>
    <t>2240601</t>
  </si>
  <si>
    <t xml:space="preserve">       地质灾害防治</t>
  </si>
  <si>
    <t>22407</t>
  </si>
  <si>
    <t xml:space="preserve">     自然灾害救灾及恢复重建支出</t>
  </si>
  <si>
    <t>2240704</t>
  </si>
  <si>
    <t xml:space="preserve">       自然灾害灾后重建补助</t>
  </si>
  <si>
    <t>227</t>
  </si>
  <si>
    <t>预备费</t>
  </si>
  <si>
    <t>229</t>
  </si>
  <si>
    <t>其他支出</t>
  </si>
  <si>
    <t>22999</t>
  </si>
  <si>
    <t>232</t>
  </si>
  <si>
    <t>债务付息支出</t>
  </si>
  <si>
    <r>
      <t>支 出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合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计</t>
    </r>
  </si>
  <si>
    <t>附表17</t>
  </si>
  <si>
    <t xml:space="preserve">2019年巫溪县一般公共预算转移支付支出预算表 </t>
  </si>
  <si>
    <t>补助乡镇街道办事处合计</t>
  </si>
  <si>
    <t>附表18</t>
  </si>
  <si>
    <t>支      出</t>
  </si>
  <si>
    <t>预 算 数</t>
  </si>
  <si>
    <t>………………</t>
  </si>
  <si>
    <t>附表19</t>
  </si>
  <si>
    <r>
      <t>2019年巫溪县一般公共预算部门支出预算表</t>
    </r>
    <r>
      <rPr>
        <b/>
        <sz val="16"/>
        <rFont val="宋体"/>
        <family val="0"/>
      </rPr>
      <t xml:space="preserve">
</t>
    </r>
    <r>
      <rPr>
        <sz val="10"/>
        <rFont val="宋体"/>
        <family val="0"/>
      </rPr>
      <t>（按功能分类汇总）</t>
    </r>
  </si>
  <si>
    <t>单位：元</t>
  </si>
  <si>
    <t>项 目</t>
  </si>
  <si>
    <t>基本支出</t>
  </si>
  <si>
    <t>项目支出</t>
  </si>
  <si>
    <t>一般公共服务支出</t>
  </si>
  <si>
    <t>附表20</t>
  </si>
  <si>
    <r>
      <t>2019年巫溪县一般公共预算部门基本支出预算表</t>
    </r>
    <r>
      <rPr>
        <b/>
        <sz val="14"/>
        <rFont val="黑体"/>
        <family val="0"/>
      </rPr>
      <t xml:space="preserve">
</t>
    </r>
    <r>
      <rPr>
        <sz val="10"/>
        <rFont val="宋体"/>
        <family val="0"/>
      </rPr>
      <t>（按经济分类汇总到款）</t>
    </r>
  </si>
  <si>
    <t xml:space="preserve">                                单位:元</t>
  </si>
  <si>
    <t xml:space="preserve"> 类   别</t>
  </si>
  <si>
    <t>支 出 合 计</t>
  </si>
  <si>
    <t>一、机关工资福利支出</t>
  </si>
  <si>
    <t>工资奖金津补贴</t>
  </si>
  <si>
    <t>社会保障缴费</t>
  </si>
  <si>
    <t>住房公积金</t>
  </si>
  <si>
    <t>其他工资福利支出</t>
  </si>
  <si>
    <t>二、机关商品和服务支出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</si>
  <si>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</si>
  <si>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</si>
  <si>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</si>
  <si>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</si>
  <si>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</si>
  <si>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</si>
  <si>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</si>
  <si>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</si>
  <si>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</si>
  <si>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</si>
  <si>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三、机关资本性支出（一）</t>
  </si>
  <si>
    <t>设备购置</t>
  </si>
  <si>
    <t>四、对事业单位经常性补助</t>
  </si>
  <si>
    <t>工资福利支出</t>
  </si>
  <si>
    <t>商品和服务支出</t>
  </si>
  <si>
    <t>五、对事业单位资本性补助</t>
  </si>
  <si>
    <t>资本性支出（一）</t>
  </si>
  <si>
    <t>六、对个人和家庭的补助</t>
  </si>
  <si>
    <t>社会福利和救助</t>
  </si>
  <si>
    <t>离退休费</t>
  </si>
  <si>
    <t>其他对个人和家庭补助</t>
  </si>
  <si>
    <t>附表21</t>
  </si>
  <si>
    <t>2019年巫溪县政府性基金预算收支预算表</t>
  </si>
  <si>
    <t>政府性基金收入</t>
  </si>
  <si>
    <t>政府性基金支出</t>
  </si>
  <si>
    <t>国有土地使用权出让收入</t>
  </si>
  <si>
    <t xml:space="preserve">  文化旅游体育与传媒支出</t>
  </si>
  <si>
    <t>农业土地开发资金收入</t>
  </si>
  <si>
    <t xml:space="preserve">     旅游发展基金支出</t>
  </si>
  <si>
    <t>城市基础设施配套费收入</t>
  </si>
  <si>
    <t xml:space="preserve">     大中型水库移民后期扶持基金支出</t>
  </si>
  <si>
    <t xml:space="preserve">     小型水库移民扶助基金对应专项债务收入安排的支出</t>
  </si>
  <si>
    <t xml:space="preserve">      国有土地使用权出让收入及对应专项债务收入安排的支出</t>
  </si>
  <si>
    <t xml:space="preserve">     城市基础设施配套费安排的支出</t>
  </si>
  <si>
    <t xml:space="preserve">     污水处理费安排的支出</t>
  </si>
  <si>
    <t xml:space="preserve">      大中型水库库区基金安排的支出</t>
  </si>
  <si>
    <t xml:space="preserve">      三峡水库库区基金支出</t>
  </si>
  <si>
    <t xml:space="preserve">      国家重大水利工程建设基金安排的支出</t>
  </si>
  <si>
    <t xml:space="preserve">      彩票公益金安排的支出</t>
  </si>
  <si>
    <t xml:space="preserve">     地方政府专项债务付息支出</t>
  </si>
  <si>
    <r>
      <t xml:space="preserve">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上解上级</t>
    </r>
  </si>
  <si>
    <t xml:space="preserve">注：2019年政府性基金预算增长比例是与2018年预算执行数相比，支出增长比例是与2018年年初预算数相比。
  </t>
  </si>
  <si>
    <t>附表22</t>
  </si>
  <si>
    <t xml:space="preserve">2019年巫溪县政府性基金预算转移支付收支预算表 </t>
  </si>
  <si>
    <t>小型水库移民扶助基金安排的支出</t>
  </si>
  <si>
    <t>彩票公益金安排的支出</t>
  </si>
  <si>
    <t>注：我县乡镇及街道办事处实行类部门预算管理，未实行转移支付模式，故此表无数据。</t>
  </si>
  <si>
    <t>附表23</t>
  </si>
  <si>
    <t>2019年巫溪县政府性基金预算本级支出预算表</t>
  </si>
  <si>
    <t>本级收入安排</t>
  </si>
  <si>
    <t>提前下达专项</t>
  </si>
  <si>
    <t>基金预算支出合计</t>
  </si>
  <si>
    <t xml:space="preserve">  207文化旅游体育与传媒支出</t>
  </si>
  <si>
    <r>
      <rPr>
        <b/>
        <sz val="10"/>
        <rFont val="宋体"/>
        <family val="0"/>
      </rPr>
      <t xml:space="preserve">      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0709旅游发展基金支出</t>
    </r>
  </si>
  <si>
    <r>
      <t xml:space="preserve">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2070904地方旅游开发项目补助</t>
    </r>
  </si>
  <si>
    <t xml:space="preserve">  208社会保障和就业支出</t>
  </si>
  <si>
    <t xml:space="preserve">      20822大中型水库移民扶助基金安排的支出</t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</si>
  <si>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   2082201移民补助</t>
    </r>
  </si>
  <si>
    <t xml:space="preserve">          2082202基础设施建设和经济发展</t>
  </si>
  <si>
    <t xml:space="preserve">      20823小型水库移民扶助基金安排的支出</t>
  </si>
  <si>
    <t xml:space="preserve">          2082302基础设施建设和经济发展</t>
  </si>
  <si>
    <t xml:space="preserve">  212城乡社区支出</t>
  </si>
  <si>
    <t xml:space="preserve">      21208国有土地使用权出让收入及对应专项债务收入安排的支出</t>
  </si>
  <si>
    <t xml:space="preserve">          2120801征地和拆迁补偿支出</t>
  </si>
  <si>
    <r>
      <t xml:space="preserve">          2120802</t>
    </r>
    <r>
      <rPr>
        <sz val="10"/>
        <rFont val="宋体"/>
        <family val="0"/>
      </rPr>
      <t>土地开发支出</t>
    </r>
  </si>
  <si>
    <t xml:space="preserve">          2120803城市建设支出</t>
  </si>
  <si>
    <t xml:space="preserve">      21213城市基础设施配套费安排的支出</t>
  </si>
  <si>
    <r>
      <t xml:space="preserve">          21213</t>
    </r>
    <r>
      <rPr>
        <sz val="10"/>
        <rFont val="宋体"/>
        <family val="0"/>
      </rPr>
      <t>01城市公共设施</t>
    </r>
  </si>
  <si>
    <t xml:space="preserve">      21214污水处理费安排的支出</t>
  </si>
  <si>
    <t xml:space="preserve">          2121401污水处理设施建设和运营</t>
  </si>
  <si>
    <t xml:space="preserve">  213农林水支出</t>
  </si>
  <si>
    <r>
      <rPr>
        <b/>
        <sz val="10"/>
        <rFont val="宋体"/>
        <family val="0"/>
      </rPr>
      <t xml:space="preserve">      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1366大中型水库库区基金安排的支出</t>
    </r>
  </si>
  <si>
    <r>
      <t xml:space="preserve">      2136601</t>
    </r>
    <r>
      <rPr>
        <sz val="10"/>
        <rFont val="宋体"/>
        <family val="0"/>
      </rPr>
      <t>基础设施建设和经济发展</t>
    </r>
  </si>
  <si>
    <t xml:space="preserve">   21367三峡水库库区基金支出</t>
  </si>
  <si>
    <t xml:space="preserve">      2136701基础设施建设和经济发展</t>
  </si>
  <si>
    <r>
      <t xml:space="preserve">      2136702</t>
    </r>
    <r>
      <rPr>
        <sz val="10"/>
        <rFont val="宋体"/>
        <family val="0"/>
      </rPr>
      <t>解决移民遗留问题</t>
    </r>
  </si>
  <si>
    <r>
      <t xml:space="preserve">          2136799</t>
    </r>
    <r>
      <rPr>
        <sz val="10"/>
        <rFont val="宋体"/>
        <family val="0"/>
      </rPr>
      <t>其他三峡水库库区基金支出</t>
    </r>
  </si>
  <si>
    <t xml:space="preserve">      21369国家重大水利工程建设基金安排的支出</t>
  </si>
  <si>
    <t xml:space="preserve">          2136902三峡工程后续工作</t>
  </si>
  <si>
    <t xml:space="preserve">  229其他支出</t>
  </si>
  <si>
    <t xml:space="preserve">      22960彩票公益金安排的支出</t>
  </si>
  <si>
    <t xml:space="preserve">          2296002用于社会福利的彩票公益金支出</t>
  </si>
  <si>
    <r>
      <t xml:space="preserve">          </t>
    </r>
    <r>
      <rPr>
        <sz val="10"/>
        <rFont val="宋体"/>
        <family val="0"/>
      </rPr>
      <t>2296003</t>
    </r>
    <r>
      <rPr>
        <sz val="10"/>
        <rFont val="宋体"/>
        <family val="0"/>
      </rPr>
      <t>用于体育事业的彩票公益金支出</t>
    </r>
  </si>
  <si>
    <t xml:space="preserve">          2296004用于教育事业的彩票公益金支出</t>
  </si>
  <si>
    <r>
      <t xml:space="preserve">          </t>
    </r>
    <r>
      <rPr>
        <sz val="10"/>
        <rFont val="宋体"/>
        <family val="0"/>
      </rPr>
      <t>2296006</t>
    </r>
    <r>
      <rPr>
        <sz val="10"/>
        <rFont val="宋体"/>
        <family val="0"/>
      </rPr>
      <t>用于残疾人事业的彩票公益金支出</t>
    </r>
  </si>
  <si>
    <r>
      <t xml:space="preserve">          22960</t>
    </r>
    <r>
      <rPr>
        <sz val="10"/>
        <rFont val="宋体"/>
        <family val="0"/>
      </rPr>
      <t>99</t>
    </r>
    <r>
      <rPr>
        <sz val="10"/>
        <rFont val="宋体"/>
        <family val="0"/>
      </rPr>
      <t>用于其他社会公益事业的彩票公益金支出</t>
    </r>
  </si>
  <si>
    <t xml:space="preserve">  232债务付息支出</t>
  </si>
  <si>
    <t xml:space="preserve">      23204地方政府专项债务付息支出</t>
  </si>
  <si>
    <r>
      <t xml:space="preserve">          2320411</t>
    </r>
    <r>
      <rPr>
        <sz val="10"/>
        <rFont val="宋体"/>
        <family val="0"/>
      </rPr>
      <t>国有土地使用权出让金债务付息支出</t>
    </r>
  </si>
  <si>
    <t>附表24</t>
  </si>
  <si>
    <t>2019年巫溪县国有资本经营预算收支预算表</t>
  </si>
  <si>
    <t>国有资本经营预算收入</t>
  </si>
  <si>
    <t>国有资本经营预算支出</t>
  </si>
  <si>
    <t>附表25</t>
  </si>
  <si>
    <t>2019年巫溪县社会保险基金预算表</t>
  </si>
  <si>
    <t>附表26</t>
  </si>
  <si>
    <t>2019年巫溪县政府采购预算表</t>
  </si>
  <si>
    <t>单位编码</t>
  </si>
  <si>
    <t>单位名称</t>
  </si>
  <si>
    <t>采购预算金额</t>
  </si>
  <si>
    <t>中国共产党巫溪县纪律检查委员会</t>
  </si>
  <si>
    <t>中国共产党巫溪县委员会办公室</t>
  </si>
  <si>
    <t>巫溪县人民代表大会常务委员会办公室</t>
  </si>
  <si>
    <t>巫溪县人民政府办公室</t>
  </si>
  <si>
    <t>中国人民政治协商会议巫溪县委员会办公室</t>
  </si>
  <si>
    <t>中国共产党巫溪县委员会组织部</t>
  </si>
  <si>
    <t>中国共产党巫溪县委员会宣传部</t>
  </si>
  <si>
    <t>935110001</t>
  </si>
  <si>
    <t>中国共产党巫溪县委员会统一战线工作部</t>
  </si>
  <si>
    <t>935114001</t>
  </si>
  <si>
    <t>中国共产党巫溪县委员会老干部局</t>
  </si>
  <si>
    <t>935119001</t>
  </si>
  <si>
    <t>巫溪县总工会</t>
  </si>
  <si>
    <t>935122001</t>
  </si>
  <si>
    <t>巫溪县公安局</t>
  </si>
  <si>
    <t>935125001</t>
  </si>
  <si>
    <t>巫溪县司法局</t>
  </si>
  <si>
    <t>935126001</t>
  </si>
  <si>
    <t>巫溪县安全生产监督管理局</t>
  </si>
  <si>
    <t>935129001</t>
  </si>
  <si>
    <t>巫溪县供销合作社</t>
  </si>
  <si>
    <t>935134001</t>
  </si>
  <si>
    <t>巫溪县国土资源和房屋管理局</t>
  </si>
  <si>
    <t>935135001</t>
  </si>
  <si>
    <t>巫溪县交通委员会</t>
  </si>
  <si>
    <t>935136001</t>
  </si>
  <si>
    <t>巫溪县港航管理处</t>
  </si>
  <si>
    <t>935137001</t>
  </si>
  <si>
    <t>巫溪县商务局</t>
  </si>
  <si>
    <t>935138001</t>
  </si>
  <si>
    <t>巫溪县城乡建设委员会</t>
  </si>
  <si>
    <t>935138002</t>
  </si>
  <si>
    <t>巫溪县建设工程质量监督站</t>
  </si>
  <si>
    <t>935140001</t>
  </si>
  <si>
    <t>巫溪县城市管理局</t>
  </si>
  <si>
    <t>935144001</t>
  </si>
  <si>
    <t>巫溪县文化委员会</t>
  </si>
  <si>
    <t>935144002</t>
  </si>
  <si>
    <t>巫溪县文化馆</t>
  </si>
  <si>
    <t>935144003</t>
  </si>
  <si>
    <t>巫溪县图书馆</t>
  </si>
  <si>
    <t>935144004</t>
  </si>
  <si>
    <t>巫溪县文物管理所</t>
  </si>
  <si>
    <t>935145001</t>
  </si>
  <si>
    <t>巫溪县科学技术委员会</t>
  </si>
  <si>
    <t>935146001</t>
  </si>
  <si>
    <t>巫溪县科学技术协会</t>
  </si>
  <si>
    <t>935147001</t>
  </si>
  <si>
    <t>巫溪县档案局</t>
  </si>
  <si>
    <t>935150001</t>
  </si>
  <si>
    <t>巫溪县发展和改革委员会</t>
  </si>
  <si>
    <t>935154001</t>
  </si>
  <si>
    <t>巫溪县公路运输管理所</t>
  </si>
  <si>
    <t>935158001</t>
  </si>
  <si>
    <t>巫溪县房地产管理处</t>
  </si>
  <si>
    <t>935181001</t>
  </si>
  <si>
    <t>巫溪县行政服务中心管理办公室</t>
  </si>
  <si>
    <t>935201203</t>
  </si>
  <si>
    <t>巫溪县教育信息中心</t>
  </si>
  <si>
    <t>935201287</t>
  </si>
  <si>
    <t>巫溪县珠海实验小学校</t>
  </si>
  <si>
    <t>935300001</t>
  </si>
  <si>
    <t>巫溪县人力资源和社会保障局</t>
  </si>
  <si>
    <t>935301001</t>
  </si>
  <si>
    <t>巫溪县社会保险局</t>
  </si>
  <si>
    <t>935302001</t>
  </si>
  <si>
    <t>巫溪县就业和人才服务局</t>
  </si>
  <si>
    <t>935304001</t>
  </si>
  <si>
    <t>巫溪县民政局</t>
  </si>
  <si>
    <t>935305305</t>
  </si>
  <si>
    <t>巫溪县卫生和计划生育委员会</t>
  </si>
  <si>
    <t>935305308</t>
  </si>
  <si>
    <t>巫溪县疾病预防控制中心</t>
  </si>
  <si>
    <t>935305309</t>
  </si>
  <si>
    <t>巫溪县卫生计生监督执法局</t>
  </si>
  <si>
    <t>935305310</t>
  </si>
  <si>
    <t>巫溪县妇幼保健计划生育服务中心</t>
  </si>
  <si>
    <t>935305999001</t>
  </si>
  <si>
    <t>巫溪县人民医院</t>
  </si>
  <si>
    <t>935305999002</t>
  </si>
  <si>
    <t>巫溪县中医院</t>
  </si>
  <si>
    <t>935400001</t>
  </si>
  <si>
    <t>巫溪县农业委员会</t>
  </si>
  <si>
    <t>935401001</t>
  </si>
  <si>
    <t>巫溪县畜牧兽医管理中心</t>
  </si>
  <si>
    <t>935402001</t>
  </si>
  <si>
    <t>巫溪县水务局</t>
  </si>
  <si>
    <t>935404001</t>
  </si>
  <si>
    <t>巫溪县林业局</t>
  </si>
  <si>
    <t>960601002</t>
  </si>
  <si>
    <t>960602002</t>
  </si>
  <si>
    <t>960603002</t>
  </si>
  <si>
    <t>960604002</t>
  </si>
  <si>
    <t>960605002</t>
  </si>
  <si>
    <t>960606002</t>
  </si>
  <si>
    <t>960607002</t>
  </si>
  <si>
    <t>960608002</t>
  </si>
  <si>
    <t>960609002</t>
  </si>
  <si>
    <t>960610002</t>
  </si>
  <si>
    <t>960611002</t>
  </si>
  <si>
    <t>960612002</t>
  </si>
  <si>
    <t>960613002</t>
  </si>
  <si>
    <t>960614002</t>
  </si>
  <si>
    <t>960615002</t>
  </si>
  <si>
    <t>960616002</t>
  </si>
  <si>
    <t>960617002</t>
  </si>
  <si>
    <t>960618002</t>
  </si>
  <si>
    <t>960619002</t>
  </si>
  <si>
    <t>960620002</t>
  </si>
  <si>
    <t>960621002</t>
  </si>
  <si>
    <t>960622002</t>
  </si>
  <si>
    <t>960623002</t>
  </si>
  <si>
    <t>960624002</t>
  </si>
  <si>
    <t>960625002</t>
  </si>
  <si>
    <t>960626002</t>
  </si>
  <si>
    <t>960627002</t>
  </si>
  <si>
    <t>960628002</t>
  </si>
  <si>
    <t>960629002</t>
  </si>
  <si>
    <t>960630002</t>
  </si>
  <si>
    <t>960631002</t>
  </si>
  <si>
    <t>附表27</t>
  </si>
  <si>
    <t>2019年巫溪县一般公共预算“三公”经费预算表</t>
  </si>
  <si>
    <t xml:space="preserve">                                                                                                                                 单位：万元</t>
  </si>
  <si>
    <t>年度</t>
  </si>
  <si>
    <t>因公出国（境）费</t>
  </si>
  <si>
    <t>公务用车购置费</t>
  </si>
  <si>
    <t>公务用车运行费</t>
  </si>
  <si>
    <t>2019年</t>
  </si>
  <si>
    <t>说明：巫溪县2019年三公经费预算2070.01万元，同比下降38%。其中：因公出国（境）5.2万元，同比下降87%；公务用车购置及运行费1324.46万元，同比下降25.1%；公务接待费740.35万元，同比下降52.4%。
因公出国（境）40万元，主要是用于政府部门外出学习培训。
公务用车购置及运行费1324.36万元，其中：公务用车购置45元，公务用车运行及维护费1279.46万元。下降的主要原因是我县不断加强公务用车的规范性管理，严控新增公务用车，进一步节约了公务用车运行成本。
公务接待费740.35万元，下降的主要原因是我县进一步规范公务接待，全县机关事业单位及乡镇（街道）厉行节约，严格控制接待次数和标准。</t>
  </si>
  <si>
    <t>附表28</t>
  </si>
  <si>
    <t>2019年巫溪县国有资产占有使用情况表</t>
  </si>
  <si>
    <t>金额单位：元</t>
  </si>
  <si>
    <t>项　　目</t>
  </si>
  <si>
    <t>行次</t>
  </si>
  <si>
    <t xml:space="preserve">补充资料 </t>
  </si>
  <si>
    <t/>
  </si>
  <si>
    <t>年初数</t>
  </si>
  <si>
    <t>栏　　次</t>
  </si>
  <si>
    <t>资产总额</t>
  </si>
  <si>
    <t>1</t>
  </si>
  <si>
    <t>—</t>
  </si>
  <si>
    <t>一、本年坏账损失金额</t>
  </si>
  <si>
    <t>23</t>
  </si>
  <si>
    <t>一、流动资产</t>
  </si>
  <si>
    <t>2</t>
  </si>
  <si>
    <t>二、危房面积（平方米）</t>
  </si>
  <si>
    <t>24</t>
  </si>
  <si>
    <t>二、固定资产</t>
  </si>
  <si>
    <t>3</t>
  </si>
  <si>
    <t xml:space="preserve">   （一）上年年末数</t>
  </si>
  <si>
    <t>25</t>
  </si>
  <si>
    <t xml:space="preserve">  （一）房屋（平方米）</t>
  </si>
  <si>
    <t>4</t>
  </si>
  <si>
    <t xml:space="preserve">   （二）本年增加数</t>
  </si>
  <si>
    <t>26</t>
  </si>
  <si>
    <t xml:space="preserve">        1.办公用房</t>
  </si>
  <si>
    <t>5</t>
  </si>
  <si>
    <t xml:space="preserve">   （三）本年减少数</t>
  </si>
  <si>
    <t>27</t>
  </si>
  <si>
    <t>　　    2.业务用房</t>
  </si>
  <si>
    <t>6</t>
  </si>
  <si>
    <t xml:space="preserve">         其中：本年修复数</t>
  </si>
  <si>
    <t>28</t>
  </si>
  <si>
    <t>　 　   3.其他（不含构筑物）</t>
  </si>
  <si>
    <t>7</t>
  </si>
  <si>
    <t xml:space="preserve">   （四）年末数</t>
  </si>
  <si>
    <t>29</t>
  </si>
  <si>
    <t xml:space="preserve">  （二）车辆（台、辆）</t>
  </si>
  <si>
    <t>8</t>
  </si>
  <si>
    <t>三、年末单位负担费用的供暖面积（平方米）</t>
  </si>
  <si>
    <t>30</t>
  </si>
  <si>
    <t xml:space="preserve">        1.轿车</t>
  </si>
  <si>
    <t>9</t>
  </si>
  <si>
    <t>四、年末单位出租出借房屋面积（平方米）</t>
  </si>
  <si>
    <t>31</t>
  </si>
  <si>
    <t xml:space="preserve">        2.越野车</t>
  </si>
  <si>
    <t>10</t>
  </si>
  <si>
    <t>五、年末单位土地证证载面积（平方米）</t>
  </si>
  <si>
    <t>32</t>
  </si>
  <si>
    <t xml:space="preserve">        3.小型载客汽车</t>
  </si>
  <si>
    <t>11</t>
  </si>
  <si>
    <t>六、年末单位车辆工作用途情况（台、辆）</t>
  </si>
  <si>
    <t>33</t>
  </si>
  <si>
    <t xml:space="preserve">        4.大中型载客汽车</t>
  </si>
  <si>
    <t>12</t>
  </si>
  <si>
    <t xml:space="preserve">    1.副部（省）级及以上领导用车</t>
  </si>
  <si>
    <t>34</t>
  </si>
  <si>
    <t xml:space="preserve">        5.其他车型</t>
  </si>
  <si>
    <t>13</t>
  </si>
  <si>
    <t xml:space="preserve">    2.主要领导干部用车</t>
  </si>
  <si>
    <t>35</t>
  </si>
  <si>
    <t xml:space="preserve">  （三）单价50万元（含）以上的通用设备（台、套…）</t>
  </si>
  <si>
    <t>14</t>
  </si>
  <si>
    <t xml:space="preserve">    3.机要通信用车</t>
  </si>
  <si>
    <t>36</t>
  </si>
  <si>
    <t xml:space="preserve">  （四）单价100万元（含）以上的专用设备（台、套…）</t>
  </si>
  <si>
    <t>15</t>
  </si>
  <si>
    <t xml:space="preserve">    4.应急保障用车</t>
  </si>
  <si>
    <t>37</t>
  </si>
  <si>
    <t xml:space="preserve">  （五）其他固定资产</t>
  </si>
  <si>
    <t>16</t>
  </si>
  <si>
    <t xml:space="preserve">    5.执法执勤用车</t>
  </si>
  <si>
    <t>38</t>
  </si>
  <si>
    <t>减：累计折旧及减值准备</t>
  </si>
  <si>
    <t>17</t>
  </si>
  <si>
    <t xml:space="preserve">    6.特种专业技术用车</t>
  </si>
  <si>
    <t>39</t>
  </si>
  <si>
    <t>三、长期投资</t>
  </si>
  <si>
    <t>18</t>
  </si>
  <si>
    <t xml:space="preserve">    7.离退休干部用车</t>
  </si>
  <si>
    <t>40</t>
  </si>
  <si>
    <t>四、在建工程</t>
  </si>
  <si>
    <t>19</t>
  </si>
  <si>
    <t xml:space="preserve">    8.其他用车</t>
  </si>
  <si>
    <t>41</t>
  </si>
  <si>
    <t>五、无形资产</t>
  </si>
  <si>
    <t>20</t>
  </si>
  <si>
    <t>42</t>
  </si>
  <si>
    <t>减：累计摊销</t>
  </si>
  <si>
    <t>21</t>
  </si>
  <si>
    <t>43</t>
  </si>
  <si>
    <t>六、其他资产</t>
  </si>
  <si>
    <t>22</t>
  </si>
  <si>
    <t>44</t>
  </si>
  <si>
    <t>序号</t>
  </si>
  <si>
    <t>项目名称</t>
  </si>
  <si>
    <t>项目类型</t>
  </si>
  <si>
    <t>项目主管部门</t>
  </si>
  <si>
    <t>债券性质</t>
  </si>
  <si>
    <t>债券规模</t>
  </si>
  <si>
    <t>如：农村公路、市政道路等</t>
  </si>
  <si>
    <t>如：土地储备、政府收费公路、棚改等</t>
  </si>
  <si>
    <t>注：我县年初无新增地方政府债券资金，故此表无数据。</t>
  </si>
  <si>
    <t>附表29</t>
  </si>
  <si>
    <t>2019年巫溪县本级年初新增地方政府债券资金安排表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</si>
</sst>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;[Red]\-#,##0\ "/>
    <numFmt numFmtId="178" formatCode="#,##0_);[Red]\(#,##0\)"/>
    <numFmt numFmtId="179" formatCode="0_);[Red]\(0\)"/>
    <numFmt numFmtId="180" formatCode="0_ "/>
    <numFmt numFmtId="181" formatCode="0.0_ ;[Red]\-0.0\ "/>
    <numFmt numFmtId="182" formatCode="#,##0_ "/>
    <numFmt numFmtId="183" formatCode="________@"/>
    <numFmt numFmtId="184" formatCode="#,##0.0_);[Red]\(#,##0.0\)"/>
    <numFmt numFmtId="185" formatCode="0.0_);[Red]\(0.0\)"/>
    <numFmt numFmtId="186" formatCode="0.0_ "/>
    <numFmt numFmtId="187" formatCode="0.00_);[Red]\(0.00\)"/>
    <numFmt numFmtId="188" formatCode="#,##0.000000"/>
  </numFmts>
  <fonts count="131">
    <font>
      <sz val="12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2"/>
      <name val="仿宋"/>
      <family val="3"/>
    </font>
    <font>
      <b/>
      <sz val="18"/>
      <name val="仿宋"/>
      <family val="3"/>
    </font>
    <font>
      <sz val="10"/>
      <name val="仿宋"/>
      <family val="3"/>
    </font>
    <font>
      <b/>
      <sz val="10"/>
      <name val="仿宋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4"/>
      <name val="黑体"/>
      <family val="0"/>
    </font>
    <font>
      <b/>
      <sz val="14"/>
      <name val="宋体"/>
      <family val="0"/>
    </font>
    <font>
      <b/>
      <sz val="14"/>
      <name val="黑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4"/>
      <name val="方正黑体_GBK"/>
      <family val="4"/>
    </font>
    <font>
      <sz val="18"/>
      <name val="方正小标宋_GBK"/>
      <family val="4"/>
    </font>
    <font>
      <sz val="8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9"/>
      <name val="方正楷体_GBK"/>
      <family val="4"/>
    </font>
    <font>
      <sz val="11"/>
      <name val="黑体"/>
      <family val="0"/>
    </font>
    <font>
      <sz val="10"/>
      <name val="黑体"/>
      <family val="0"/>
    </font>
    <font>
      <sz val="8"/>
      <name val="方正黑体_GBK"/>
      <family val="4"/>
    </font>
    <font>
      <sz val="8"/>
      <name val="黑体"/>
      <family val="0"/>
    </font>
    <font>
      <sz val="12"/>
      <name val="方正黑体_GBK"/>
      <family val="4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方正黑体_GBK"/>
      <family val="4"/>
    </font>
    <font>
      <sz val="16"/>
      <color indexed="8"/>
      <name val="仿宋"/>
      <family val="3"/>
    </font>
    <font>
      <sz val="16"/>
      <color indexed="8"/>
      <name val="方正黑体_GBK"/>
      <family val="4"/>
    </font>
    <font>
      <sz val="14"/>
      <color indexed="8"/>
      <name val="黑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4"/>
      <color indexed="8"/>
      <name val="方正黑体_GBK"/>
      <family val="4"/>
    </font>
    <font>
      <sz val="18"/>
      <color indexed="8"/>
      <name val="方正小标宋_GBK"/>
      <family val="4"/>
    </font>
    <font>
      <sz val="12"/>
      <color indexed="10"/>
      <name val="宋体"/>
      <family val="0"/>
    </font>
    <font>
      <sz val="12"/>
      <color indexed="10"/>
      <name val="仿宋_GB2312"/>
      <family val="3"/>
    </font>
    <font>
      <b/>
      <sz val="16"/>
      <color indexed="8"/>
      <name val="仿宋"/>
      <family val="3"/>
    </font>
    <font>
      <sz val="11"/>
      <color indexed="8"/>
      <name val="方正黑体_GBK"/>
      <family val="4"/>
    </font>
    <font>
      <sz val="16"/>
      <name val="方正小标宋_GBK"/>
      <family val="4"/>
    </font>
    <font>
      <sz val="16"/>
      <color indexed="8"/>
      <name val="方正小标宋_GBK"/>
      <family val="4"/>
    </font>
    <font>
      <sz val="9"/>
      <name val="SimSun"/>
      <family val="0"/>
    </font>
    <font>
      <b/>
      <sz val="11"/>
      <name val="SimSun"/>
      <family val="0"/>
    </font>
    <font>
      <sz val="11"/>
      <name val="SimSu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方正黑体_GBK"/>
      <family val="4"/>
    </font>
    <font>
      <sz val="16"/>
      <color theme="1"/>
      <name val="仿宋"/>
      <family val="3"/>
    </font>
    <font>
      <sz val="14"/>
      <color theme="1"/>
      <name val="黑体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sz val="11"/>
      <name val="Calibri"/>
      <family val="0"/>
    </font>
    <font>
      <b/>
      <sz val="18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b/>
      <sz val="10"/>
      <color indexed="8"/>
      <name val="Calibri"/>
      <family val="0"/>
    </font>
    <font>
      <sz val="10"/>
      <color rgb="FFFF0000"/>
      <name val="宋体"/>
      <family val="0"/>
    </font>
    <font>
      <sz val="14"/>
      <color theme="1"/>
      <name val="方正黑体_GBK"/>
      <family val="4"/>
    </font>
    <font>
      <b/>
      <sz val="12"/>
      <name val="Calibri"/>
      <family val="0"/>
    </font>
    <font>
      <sz val="12"/>
      <name val="Calibri"/>
      <family val="0"/>
    </font>
    <font>
      <sz val="10"/>
      <color theme="1"/>
      <name val="宋体"/>
      <family val="0"/>
    </font>
    <font>
      <b/>
      <sz val="11"/>
      <name val="Calibri"/>
      <family val="0"/>
    </font>
    <font>
      <sz val="12"/>
      <color rgb="FFFF0000"/>
      <name val="宋体"/>
      <family val="0"/>
    </font>
    <font>
      <sz val="12"/>
      <color rgb="FFFF0000"/>
      <name val="仿宋_GB2312"/>
      <family val="3"/>
    </font>
    <font>
      <sz val="10"/>
      <color rgb="FFFF0000"/>
      <name val="Calibri"/>
      <family val="0"/>
    </font>
    <font>
      <b/>
      <sz val="18"/>
      <name val="Calibri"/>
      <family val="0"/>
    </font>
    <font>
      <b/>
      <sz val="8"/>
      <name val="Calibri"/>
      <family val="0"/>
    </font>
    <font>
      <sz val="8"/>
      <name val="Calibri"/>
      <family val="0"/>
    </font>
    <font>
      <sz val="8"/>
      <color theme="1"/>
      <name val="Calibri"/>
      <family val="0"/>
    </font>
    <font>
      <b/>
      <sz val="16"/>
      <color theme="1"/>
      <name val="仿宋"/>
      <family val="3"/>
    </font>
    <font>
      <sz val="9"/>
      <name val="Calibri"/>
      <family val="0"/>
    </font>
    <font>
      <sz val="11"/>
      <name val="Cambria"/>
      <family val="0"/>
    </font>
    <font>
      <sz val="11"/>
      <color theme="1"/>
      <name val="Cambria"/>
      <family val="0"/>
    </font>
    <font>
      <sz val="11"/>
      <color theme="1"/>
      <name val="宋体"/>
      <family val="0"/>
    </font>
    <font>
      <sz val="8"/>
      <color indexed="8"/>
      <name val="Calibri"/>
      <family val="0"/>
    </font>
    <font>
      <sz val="18"/>
      <color theme="1"/>
      <name val="方正小标宋_GBK"/>
      <family val="4"/>
    </font>
    <font>
      <b/>
      <sz val="16"/>
      <name val="Cambria"/>
      <family val="0"/>
    </font>
    <font>
      <sz val="16"/>
      <color theme="1"/>
      <name val="方正黑体_GBK"/>
      <family val="4"/>
    </font>
    <font>
      <sz val="11"/>
      <color indexed="8"/>
      <name val="Calibri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76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76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6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76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6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76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6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76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6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76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6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7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77" fillId="2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77" fillId="27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77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77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77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80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81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8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3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82" fillId="34" borderId="0" applyNumberFormat="0" applyBorder="0" applyAlignment="0" applyProtection="0"/>
    <xf numFmtId="0" fontId="0" fillId="0" borderId="0">
      <alignment vertical="center"/>
      <protection/>
    </xf>
    <xf numFmtId="0" fontId="76" fillId="0" borderId="0">
      <alignment vertical="center"/>
      <protection/>
    </xf>
    <xf numFmtId="0" fontId="45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0" fontId="83" fillId="0" borderId="0" applyNumberFormat="0" applyFill="0" applyBorder="0" applyAlignment="0" applyProtection="0"/>
    <xf numFmtId="0" fontId="84" fillId="35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8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6" borderId="9" applyNumberFormat="0" applyAlignment="0" applyProtection="0"/>
    <xf numFmtId="0" fontId="42" fillId="37" borderId="10" applyNumberFormat="0" applyAlignment="0" applyProtection="0"/>
    <xf numFmtId="0" fontId="42" fillId="37" borderId="10" applyNumberFormat="0" applyAlignment="0" applyProtection="0"/>
    <xf numFmtId="0" fontId="42" fillId="37" borderId="10" applyNumberFormat="0" applyAlignment="0" applyProtection="0"/>
    <xf numFmtId="0" fontId="42" fillId="37" borderId="10" applyNumberFormat="0" applyAlignment="0" applyProtection="0"/>
    <xf numFmtId="0" fontId="42" fillId="37" borderId="10" applyNumberFormat="0" applyAlignment="0" applyProtection="0"/>
    <xf numFmtId="0" fontId="87" fillId="38" borderId="11" applyNumberFormat="0" applyAlignment="0" applyProtection="0"/>
    <xf numFmtId="0" fontId="46" fillId="39" borderId="12" applyNumberFormat="0" applyAlignment="0" applyProtection="0"/>
    <xf numFmtId="0" fontId="46" fillId="39" borderId="12" applyNumberFormat="0" applyAlignment="0" applyProtection="0"/>
    <xf numFmtId="0" fontId="46" fillId="39" borderId="12" applyNumberFormat="0" applyAlignment="0" applyProtection="0"/>
    <xf numFmtId="0" fontId="8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0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77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77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77" fillId="46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77" fillId="47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77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91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92" fillId="36" borderId="15" applyNumberFormat="0" applyAlignment="0" applyProtection="0"/>
    <xf numFmtId="0" fontId="35" fillId="37" borderId="16" applyNumberFormat="0" applyAlignment="0" applyProtection="0"/>
    <xf numFmtId="0" fontId="35" fillId="37" borderId="16" applyNumberFormat="0" applyAlignment="0" applyProtection="0"/>
    <xf numFmtId="0" fontId="35" fillId="37" borderId="16" applyNumberFormat="0" applyAlignment="0" applyProtection="0"/>
    <xf numFmtId="0" fontId="35" fillId="37" borderId="16" applyNumberFormat="0" applyAlignment="0" applyProtection="0"/>
    <xf numFmtId="0" fontId="35" fillId="37" borderId="16" applyNumberFormat="0" applyAlignment="0" applyProtection="0"/>
    <xf numFmtId="0" fontId="93" fillId="52" borderId="9" applyNumberFormat="0" applyAlignment="0" applyProtection="0"/>
    <xf numFmtId="0" fontId="47" fillId="13" borderId="10" applyNumberFormat="0" applyAlignment="0" applyProtection="0"/>
    <xf numFmtId="0" fontId="47" fillId="13" borderId="10" applyNumberFormat="0" applyAlignment="0" applyProtection="0"/>
    <xf numFmtId="0" fontId="47" fillId="13" borderId="10" applyNumberFormat="0" applyAlignment="0" applyProtection="0"/>
    <xf numFmtId="0" fontId="47" fillId="13" borderId="10" applyNumberFormat="0" applyAlignment="0" applyProtection="0"/>
    <xf numFmtId="0" fontId="47" fillId="13" borderId="10" applyNumberFormat="0" applyAlignment="0" applyProtection="0"/>
    <xf numFmtId="0" fontId="94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514">
    <xf numFmtId="0" fontId="0" fillId="0" borderId="0" xfId="0" applyAlignment="1">
      <alignment vertical="center"/>
    </xf>
    <xf numFmtId="0" fontId="95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55" borderId="19" xfId="0" applyFont="1" applyFill="1" applyBorder="1" applyAlignment="1">
      <alignment horizontal="center" vertical="center" shrinkToFit="1"/>
    </xf>
    <xf numFmtId="0" fontId="4" fillId="55" borderId="20" xfId="0" applyFont="1" applyFill="1" applyBorder="1" applyAlignment="1">
      <alignment horizontal="center" vertical="center" shrinkToFit="1"/>
    </xf>
    <xf numFmtId="0" fontId="4" fillId="55" borderId="21" xfId="0" applyFont="1" applyFill="1" applyBorder="1" applyAlignment="1">
      <alignment horizontal="center" vertical="center" shrinkToFit="1"/>
    </xf>
    <xf numFmtId="0" fontId="4" fillId="55" borderId="22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4" fontId="4" fillId="0" borderId="21" xfId="0" applyNumberFormat="1" applyFont="1" applyBorder="1" applyAlignment="1">
      <alignment horizontal="right" vertical="center" shrinkToFit="1"/>
    </xf>
    <xf numFmtId="0" fontId="4" fillId="55" borderId="21" xfId="0" applyFont="1" applyFill="1" applyBorder="1" applyAlignment="1">
      <alignment horizontal="left" vertical="center" shrinkToFit="1"/>
    </xf>
    <xf numFmtId="4" fontId="4" fillId="0" borderId="22" xfId="0" applyNumberFormat="1" applyFont="1" applyBorder="1" applyAlignment="1">
      <alignment horizontal="right" vertical="center" shrinkToFit="1"/>
    </xf>
    <xf numFmtId="0" fontId="4" fillId="55" borderId="20" xfId="0" applyFont="1" applyFill="1" applyBorder="1" applyAlignment="1">
      <alignment horizontal="left" vertical="center" shrinkToFit="1"/>
    </xf>
    <xf numFmtId="0" fontId="4" fillId="0" borderId="22" xfId="0" applyFont="1" applyBorder="1" applyAlignment="1">
      <alignment horizontal="center" vertical="center" shrinkToFit="1"/>
    </xf>
    <xf numFmtId="3" fontId="4" fillId="0" borderId="21" xfId="0" applyNumberFormat="1" applyFont="1" applyBorder="1" applyAlignment="1">
      <alignment horizontal="right" vertical="center" shrinkToFit="1"/>
    </xf>
    <xf numFmtId="3" fontId="4" fillId="0" borderId="22" xfId="0" applyNumberFormat="1" applyFont="1" applyBorder="1" applyAlignment="1">
      <alignment horizontal="right" vertical="center" shrinkToFit="1"/>
    </xf>
    <xf numFmtId="0" fontId="4" fillId="0" borderId="22" xfId="0" applyFont="1" applyBorder="1" applyAlignment="1">
      <alignment horizontal="right" vertical="center" shrinkToFit="1"/>
    </xf>
    <xf numFmtId="0" fontId="4" fillId="55" borderId="23" xfId="0" applyFont="1" applyFill="1" applyBorder="1" applyAlignment="1">
      <alignment horizontal="left" vertical="center" shrinkToFit="1"/>
    </xf>
    <xf numFmtId="0" fontId="4" fillId="55" borderId="24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4" fontId="4" fillId="0" borderId="24" xfId="0" applyNumberFormat="1" applyFont="1" applyBorder="1" applyAlignment="1">
      <alignment horizontal="right" vertical="center" shrinkToFit="1"/>
    </xf>
    <xf numFmtId="0" fontId="4" fillId="55" borderId="24" xfId="0" applyFont="1" applyFill="1" applyBorder="1" applyAlignment="1">
      <alignment horizontal="left" vertical="center" shrinkToFit="1"/>
    </xf>
    <xf numFmtId="0" fontId="4" fillId="0" borderId="25" xfId="0" applyFont="1" applyBorder="1" applyAlignment="1">
      <alignment horizontal="right" vertical="center" shrinkToFit="1"/>
    </xf>
    <xf numFmtId="0" fontId="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7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176" fontId="98" fillId="0" borderId="26" xfId="0" applyNumberFormat="1" applyFont="1" applyBorder="1" applyAlignment="1">
      <alignment vertical="center"/>
    </xf>
    <xf numFmtId="176" fontId="99" fillId="0" borderId="26" xfId="0" applyNumberFormat="1" applyFont="1" applyBorder="1" applyAlignment="1">
      <alignment vertical="center"/>
    </xf>
    <xf numFmtId="0" fontId="85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0" fontId="95" fillId="0" borderId="0" xfId="146" applyFont="1" applyFill="1" applyAlignment="1">
      <alignment vertical="center"/>
      <protection/>
    </xf>
    <xf numFmtId="0" fontId="101" fillId="0" borderId="0" xfId="0" applyFont="1" applyBorder="1" applyAlignment="1">
      <alignment horizontal="center" vertical="center"/>
    </xf>
    <xf numFmtId="177" fontId="102" fillId="0" borderId="0" xfId="0" applyNumberFormat="1" applyFont="1" applyBorder="1" applyAlignment="1">
      <alignment horizontal="center" vertical="center"/>
    </xf>
    <xf numFmtId="0" fontId="85" fillId="0" borderId="26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 shrinkToFit="1"/>
    </xf>
    <xf numFmtId="177" fontId="6" fillId="0" borderId="26" xfId="0" applyNumberFormat="1" applyFont="1" applyFill="1" applyBorder="1" applyAlignment="1">
      <alignment horizontal="center" vertical="center" wrapText="1" shrinkToFit="1"/>
    </xf>
    <xf numFmtId="0" fontId="103" fillId="0" borderId="26" xfId="0" applyFont="1" applyBorder="1" applyAlignment="1">
      <alignment horizontal="center" vertical="center"/>
    </xf>
    <xf numFmtId="0" fontId="103" fillId="0" borderId="26" xfId="0" applyFont="1" applyFill="1" applyBorder="1" applyAlignment="1">
      <alignment horizontal="left" vertical="center" shrinkToFit="1"/>
    </xf>
    <xf numFmtId="177" fontId="103" fillId="0" borderId="26" xfId="0" applyNumberFormat="1" applyFont="1" applyFill="1" applyBorder="1" applyAlignment="1">
      <alignment horizontal="right" vertical="center" shrinkToFit="1"/>
    </xf>
    <xf numFmtId="0" fontId="102" fillId="0" borderId="26" xfId="0" applyFont="1" applyBorder="1" applyAlignment="1">
      <alignment horizontal="center" vertical="center"/>
    </xf>
    <xf numFmtId="0" fontId="104" fillId="0" borderId="26" xfId="0" applyFont="1" applyFill="1" applyBorder="1" applyAlignment="1">
      <alignment horizontal="left" vertical="center" shrinkToFit="1"/>
    </xf>
    <xf numFmtId="177" fontId="7" fillId="0" borderId="26" xfId="0" applyNumberFormat="1" applyFont="1" applyBorder="1" applyAlignment="1">
      <alignment horizontal="right" vertical="center"/>
    </xf>
    <xf numFmtId="0" fontId="7" fillId="0" borderId="26" xfId="0" applyNumberFormat="1" applyFont="1" applyFill="1" applyBorder="1" applyAlignment="1">
      <alignment horizontal="left" vertical="center" shrinkToFit="1"/>
    </xf>
    <xf numFmtId="177" fontId="104" fillId="0" borderId="26" xfId="0" applyNumberFormat="1" applyFont="1" applyFill="1" applyBorder="1" applyAlignment="1">
      <alignment horizontal="right" vertical="center" shrinkToFit="1"/>
    </xf>
    <xf numFmtId="49" fontId="103" fillId="0" borderId="26" xfId="0" applyNumberFormat="1" applyFont="1" applyFill="1" applyBorder="1" applyAlignment="1" applyProtection="1">
      <alignment horizontal="left" vertical="center"/>
      <protection/>
    </xf>
    <xf numFmtId="49" fontId="103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>
      <alignment horizontal="center" vertical="center" shrinkToFit="1"/>
    </xf>
    <xf numFmtId="49" fontId="103" fillId="0" borderId="26" xfId="0" applyNumberFormat="1" applyFont="1" applyFill="1" applyBorder="1" applyAlignment="1">
      <alignment horizontal="left" vertical="center" shrinkToFit="1"/>
    </xf>
    <xf numFmtId="0" fontId="105" fillId="0" borderId="26" xfId="0" applyFont="1" applyBorder="1" applyAlignment="1">
      <alignment horizontal="center" vertical="center"/>
    </xf>
    <xf numFmtId="0" fontId="106" fillId="0" borderId="26" xfId="0" applyFont="1" applyFill="1" applyBorder="1" applyAlignment="1">
      <alignment horizontal="center"/>
    </xf>
    <xf numFmtId="177" fontId="107" fillId="0" borderId="26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/>
    </xf>
    <xf numFmtId="0" fontId="11" fillId="0" borderId="26" xfId="0" applyNumberFormat="1" applyFont="1" applyFill="1" applyBorder="1" applyAlignment="1" applyProtection="1">
      <alignment horizontal="center" vertical="center"/>
      <protection/>
    </xf>
    <xf numFmtId="0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11" fillId="0" borderId="26" xfId="0" applyNumberFormat="1" applyFont="1" applyFill="1" applyBorder="1" applyAlignment="1" applyProtection="1">
      <alignment vertical="center"/>
      <protection/>
    </xf>
    <xf numFmtId="3" fontId="10" fillId="0" borderId="26" xfId="0" applyNumberFormat="1" applyFont="1" applyFill="1" applyBorder="1" applyAlignment="1" applyProtection="1">
      <alignment horizontal="right" vertical="center"/>
      <protection/>
    </xf>
    <xf numFmtId="0" fontId="10" fillId="0" borderId="26" xfId="0" applyNumberFormat="1" applyFont="1" applyFill="1" applyBorder="1" applyAlignment="1" applyProtection="1">
      <alignment vertical="center"/>
      <protection/>
    </xf>
    <xf numFmtId="178" fontId="0" fillId="0" borderId="0" xfId="0" applyNumberFormat="1" applyAlignment="1">
      <alignment vertical="center"/>
    </xf>
    <xf numFmtId="0" fontId="13" fillId="0" borderId="26" xfId="0" applyFont="1" applyBorder="1" applyAlignment="1">
      <alignment horizontal="center" vertical="center"/>
    </xf>
    <xf numFmtId="178" fontId="13" fillId="0" borderId="26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178" fontId="13" fillId="0" borderId="26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0" fontId="13" fillId="0" borderId="26" xfId="167" applyFont="1" applyFill="1" applyBorder="1" applyAlignment="1">
      <alignment horizontal="left" vertical="center"/>
      <protection/>
    </xf>
    <xf numFmtId="0" fontId="0" fillId="0" borderId="26" xfId="0" applyBorder="1" applyAlignment="1">
      <alignment vertical="center"/>
    </xf>
    <xf numFmtId="3" fontId="14" fillId="0" borderId="26" xfId="167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3" fontId="1" fillId="0" borderId="26" xfId="167" applyNumberFormat="1" applyFont="1" applyFill="1" applyBorder="1" applyAlignment="1" applyProtection="1">
      <alignment vertical="center"/>
      <protection/>
    </xf>
    <xf numFmtId="0" fontId="13" fillId="0" borderId="26" xfId="0" applyFont="1" applyBorder="1" applyAlignment="1">
      <alignment vertical="center"/>
    </xf>
    <xf numFmtId="0" fontId="0" fillId="0" borderId="26" xfId="0" applyBorder="1" applyAlignment="1">
      <alignment horizontal="left" vertical="center" indent="1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78" fontId="7" fillId="0" borderId="0" xfId="146" applyNumberFormat="1" applyFont="1" applyFill="1" applyBorder="1" applyAlignment="1" applyProtection="1">
      <alignment horizontal="left" vertical="center"/>
      <protection/>
    </xf>
    <xf numFmtId="14" fontId="7" fillId="0" borderId="0" xfId="146" applyNumberFormat="1" applyFont="1" applyFill="1" applyBorder="1" applyAlignment="1" applyProtection="1">
      <alignment horizontal="left" vertical="center"/>
      <protection/>
    </xf>
    <xf numFmtId="178" fontId="7" fillId="0" borderId="0" xfId="146" applyNumberFormat="1" applyFont="1" applyFill="1" applyBorder="1" applyAlignment="1" applyProtection="1">
      <alignment horizontal="right" vertical="center"/>
      <protection/>
    </xf>
    <xf numFmtId="3" fontId="13" fillId="0" borderId="26" xfId="0" applyNumberFormat="1" applyFont="1" applyFill="1" applyBorder="1" applyAlignment="1">
      <alignment horizontal="center" vertical="center"/>
    </xf>
    <xf numFmtId="41" fontId="13" fillId="0" borderId="26" xfId="0" applyNumberFormat="1" applyFont="1" applyFill="1" applyBorder="1" applyAlignment="1">
      <alignment horizontal="center" vertical="center"/>
    </xf>
    <xf numFmtId="41" fontId="13" fillId="0" borderId="26" xfId="0" applyNumberFormat="1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41" fontId="13" fillId="0" borderId="26" xfId="0" applyNumberFormat="1" applyFont="1" applyFill="1" applyBorder="1" applyAlignment="1">
      <alignment vertical="center"/>
    </xf>
    <xf numFmtId="178" fontId="15" fillId="0" borderId="26" xfId="146" applyNumberFormat="1" applyFont="1" applyFill="1" applyBorder="1" applyAlignment="1" applyProtection="1">
      <alignment horizontal="left" vertical="center"/>
      <protection/>
    </xf>
    <xf numFmtId="41" fontId="0" fillId="0" borderId="26" xfId="0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vertical="center"/>
    </xf>
    <xf numFmtId="178" fontId="7" fillId="0" borderId="26" xfId="146" applyNumberFormat="1" applyFont="1" applyFill="1" applyBorder="1" applyAlignment="1" applyProtection="1">
      <alignment horizontal="left" vertical="center"/>
      <protection/>
    </xf>
    <xf numFmtId="41" fontId="7" fillId="0" borderId="26" xfId="0" applyNumberFormat="1" applyFont="1" applyFill="1" applyBorder="1" applyAlignment="1">
      <alignment vertical="center"/>
    </xf>
    <xf numFmtId="41" fontId="7" fillId="0" borderId="26" xfId="0" applyNumberFormat="1" applyFont="1" applyFill="1" applyBorder="1" applyAlignment="1">
      <alignment vertical="center"/>
    </xf>
    <xf numFmtId="178" fontId="7" fillId="0" borderId="26" xfId="146" applyNumberFormat="1" applyFont="1" applyFill="1" applyBorder="1" applyAlignment="1" applyProtection="1">
      <alignment horizontal="left" vertical="center" wrapText="1"/>
      <protection/>
    </xf>
    <xf numFmtId="178" fontId="15" fillId="0" borderId="26" xfId="146" applyNumberFormat="1" applyFont="1" applyFill="1" applyBorder="1" applyAlignment="1" applyProtection="1">
      <alignment horizontal="left" vertical="center" wrapText="1"/>
      <protection/>
    </xf>
    <xf numFmtId="178" fontId="7" fillId="0" borderId="26" xfId="146" applyNumberFormat="1" applyFont="1" applyFill="1" applyBorder="1" applyAlignment="1" applyProtection="1">
      <alignment horizontal="left" vertical="center" indent="1"/>
      <protection/>
    </xf>
    <xf numFmtId="178" fontId="15" fillId="0" borderId="26" xfId="146" applyNumberFormat="1" applyFont="1" applyFill="1" applyBorder="1" applyAlignment="1" applyProtection="1">
      <alignment horizontal="left" vertical="center" indent="1"/>
      <protection/>
    </xf>
    <xf numFmtId="0" fontId="7" fillId="0" borderId="26" xfId="0" applyNumberFormat="1" applyFont="1" applyFill="1" applyBorder="1" applyAlignment="1" applyProtection="1">
      <alignment horizontal="left" vertical="center"/>
      <protection/>
    </xf>
    <xf numFmtId="0" fontId="15" fillId="0" borderId="26" xfId="0" applyNumberFormat="1" applyFont="1" applyFill="1" applyBorder="1" applyAlignment="1" applyProtection="1">
      <alignment horizontal="left" vertical="center"/>
      <protection/>
    </xf>
    <xf numFmtId="41" fontId="108" fillId="0" borderId="26" xfId="0" applyNumberFormat="1" applyFont="1" applyFill="1" applyBorder="1" applyAlignment="1">
      <alignment vertical="center"/>
    </xf>
    <xf numFmtId="41" fontId="108" fillId="0" borderId="26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179" fontId="16" fillId="0" borderId="0" xfId="0" applyNumberFormat="1" applyFont="1" applyFill="1" applyBorder="1" applyAlignment="1">
      <alignment/>
    </xf>
    <xf numFmtId="178" fontId="16" fillId="0" borderId="0" xfId="0" applyNumberFormat="1" applyFont="1" applyFill="1" applyBorder="1" applyAlignment="1">
      <alignment vertical="center"/>
    </xf>
    <xf numFmtId="179" fontId="103" fillId="0" borderId="0" xfId="0" applyNumberFormat="1" applyFont="1" applyFill="1" applyBorder="1" applyAlignment="1">
      <alignment horizontal="right"/>
    </xf>
    <xf numFmtId="0" fontId="109" fillId="0" borderId="0" xfId="146" applyFont="1" applyFill="1" applyBorder="1" applyAlignment="1">
      <alignment horizontal="left" vertical="center"/>
      <protection/>
    </xf>
    <xf numFmtId="180" fontId="103" fillId="0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26" xfId="0" applyFont="1" applyFill="1" applyBorder="1" applyAlignment="1">
      <alignment horizontal="center" vertical="center"/>
    </xf>
    <xf numFmtId="179" fontId="17" fillId="0" borderId="26" xfId="0" applyNumberFormat="1" applyFont="1" applyFill="1" applyBorder="1" applyAlignment="1">
      <alignment horizontal="center" vertical="center"/>
    </xf>
    <xf numFmtId="3" fontId="18" fillId="0" borderId="26" xfId="0" applyNumberFormat="1" applyFont="1" applyFill="1" applyBorder="1" applyAlignment="1" applyProtection="1">
      <alignment vertical="center"/>
      <protection/>
    </xf>
    <xf numFmtId="179" fontId="110" fillId="0" borderId="26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 applyProtection="1">
      <alignment vertical="center"/>
      <protection/>
    </xf>
    <xf numFmtId="180" fontId="7" fillId="0" borderId="26" xfId="0" applyNumberFormat="1" applyFont="1" applyFill="1" applyBorder="1" applyAlignment="1" applyProtection="1">
      <alignment vertical="center"/>
      <protection/>
    </xf>
    <xf numFmtId="3" fontId="7" fillId="0" borderId="26" xfId="0" applyNumberFormat="1" applyFont="1" applyFill="1" applyBorder="1" applyAlignment="1" applyProtection="1">
      <alignment horizontal="left" vertical="center" indent="1"/>
      <protection/>
    </xf>
    <xf numFmtId="179" fontId="111" fillId="0" borderId="0" xfId="0" applyNumberFormat="1" applyFont="1" applyFill="1" applyBorder="1" applyAlignment="1">
      <alignment horizontal="right"/>
    </xf>
    <xf numFmtId="0" fontId="16" fillId="0" borderId="26" xfId="0" applyFont="1" applyFill="1" applyBorder="1" applyAlignment="1">
      <alignment vertical="center"/>
    </xf>
    <xf numFmtId="0" fontId="76" fillId="0" borderId="26" xfId="161" applyFill="1" applyBorder="1" applyAlignment="1">
      <alignment horizontal="left" vertical="center" wrapText="1"/>
      <protection/>
    </xf>
    <xf numFmtId="179" fontId="16" fillId="0" borderId="26" xfId="0" applyNumberFormat="1" applyFont="1" applyFill="1" applyBorder="1" applyAlignment="1">
      <alignment/>
    </xf>
    <xf numFmtId="178" fontId="0" fillId="0" borderId="0" xfId="0" applyNumberFormat="1" applyAlignment="1">
      <alignment horizontal="right" vertical="center"/>
    </xf>
    <xf numFmtId="181" fontId="0" fillId="0" borderId="0" xfId="0" applyNumberFormat="1" applyAlignment="1">
      <alignment vertical="center"/>
    </xf>
    <xf numFmtId="178" fontId="0" fillId="0" borderId="0" xfId="0" applyNumberFormat="1" applyAlignment="1">
      <alignment vertical="center" wrapText="1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81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178" fontId="0" fillId="0" borderId="0" xfId="0" applyNumberFormat="1" applyFill="1" applyAlignment="1">
      <alignment vertical="center" wrapText="1"/>
    </xf>
    <xf numFmtId="0" fontId="13" fillId="0" borderId="26" xfId="0" applyFont="1" applyFill="1" applyBorder="1" applyAlignment="1">
      <alignment horizontal="center" vertical="center"/>
    </xf>
    <xf numFmtId="178" fontId="13" fillId="0" borderId="26" xfId="0" applyNumberFormat="1" applyFont="1" applyFill="1" applyBorder="1" applyAlignment="1">
      <alignment horizontal="right" vertical="center"/>
    </xf>
    <xf numFmtId="181" fontId="13" fillId="0" borderId="26" xfId="0" applyNumberFormat="1" applyFont="1" applyFill="1" applyBorder="1" applyAlignment="1">
      <alignment horizontal="center" vertical="center"/>
    </xf>
    <xf numFmtId="178" fontId="13" fillId="0" borderId="26" xfId="0" applyNumberFormat="1" applyFont="1" applyFill="1" applyBorder="1" applyAlignment="1">
      <alignment horizontal="center" vertical="center" wrapText="1"/>
    </xf>
    <xf numFmtId="178" fontId="13" fillId="0" borderId="26" xfId="0" applyNumberFormat="1" applyFont="1" applyFill="1" applyBorder="1" applyAlignment="1">
      <alignment horizontal="center" vertical="center"/>
    </xf>
    <xf numFmtId="181" fontId="13" fillId="0" borderId="27" xfId="0" applyNumberFormat="1" applyFont="1" applyFill="1" applyBorder="1" applyAlignment="1">
      <alignment horizontal="center" vertical="center"/>
    </xf>
    <xf numFmtId="178" fontId="14" fillId="0" borderId="26" xfId="0" applyNumberFormat="1" applyFont="1" applyFill="1" applyBorder="1" applyAlignment="1">
      <alignment horizontal="right" vertical="center"/>
    </xf>
    <xf numFmtId="181" fontId="0" fillId="0" borderId="26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181" fontId="7" fillId="0" borderId="26" xfId="146" applyNumberFormat="1" applyFont="1" applyFill="1" applyBorder="1" applyAlignment="1" applyProtection="1">
      <alignment horizontal="right" vertical="center" wrapText="1"/>
      <protection/>
    </xf>
    <xf numFmtId="0" fontId="13" fillId="0" borderId="26" xfId="0" applyFont="1" applyFill="1" applyBorder="1" applyAlignment="1">
      <alignment vertical="center" wrapText="1"/>
    </xf>
    <xf numFmtId="178" fontId="7" fillId="0" borderId="26" xfId="146" applyNumberFormat="1" applyFont="1" applyFill="1" applyBorder="1" applyAlignment="1" applyProtection="1">
      <alignment horizontal="left" vertical="center" wrapText="1" indent="1"/>
      <protection/>
    </xf>
    <xf numFmtId="178" fontId="7" fillId="0" borderId="26" xfId="146" applyNumberFormat="1" applyFont="1" applyFill="1" applyBorder="1" applyAlignment="1" applyProtection="1">
      <alignment horizontal="right" vertical="center" wrapText="1"/>
      <protection/>
    </xf>
    <xf numFmtId="181" fontId="7" fillId="0" borderId="26" xfId="148" applyNumberFormat="1" applyFont="1" applyFill="1" applyBorder="1">
      <alignment vertical="center"/>
      <protection/>
    </xf>
    <xf numFmtId="0" fontId="15" fillId="0" borderId="26" xfId="0" applyFont="1" applyFill="1" applyBorder="1" applyAlignment="1">
      <alignment vertical="center" wrapText="1"/>
    </xf>
    <xf numFmtId="178" fontId="15" fillId="0" borderId="26" xfId="0" applyNumberFormat="1" applyFont="1" applyFill="1" applyBorder="1" applyAlignment="1">
      <alignment horizontal="right" vertical="center"/>
    </xf>
    <xf numFmtId="181" fontId="7" fillId="0" borderId="27" xfId="148" applyNumberFormat="1" applyFont="1" applyFill="1" applyBorder="1">
      <alignment vertical="center"/>
      <protection/>
    </xf>
    <xf numFmtId="181" fontId="7" fillId="0" borderId="26" xfId="148" applyNumberFormat="1" applyFont="1" applyFill="1" applyBorder="1" applyAlignment="1">
      <alignment horizontal="right" vertical="center"/>
      <protection/>
    </xf>
    <xf numFmtId="0" fontId="7" fillId="0" borderId="26" xfId="0" applyFont="1" applyFill="1" applyBorder="1" applyAlignment="1">
      <alignment vertical="center" wrapText="1"/>
    </xf>
    <xf numFmtId="178" fontId="15" fillId="0" borderId="26" xfId="0" applyNumberFormat="1" applyFont="1" applyFill="1" applyBorder="1" applyAlignment="1">
      <alignment vertical="center" wrapText="1"/>
    </xf>
    <xf numFmtId="178" fontId="7" fillId="0" borderId="26" xfId="146" applyNumberFormat="1" applyFont="1" applyFill="1" applyBorder="1" applyAlignment="1" applyProtection="1">
      <alignment horizontal="right" vertical="center"/>
      <protection/>
    </xf>
    <xf numFmtId="0" fontId="7" fillId="0" borderId="26" xfId="146" applyNumberFormat="1" applyFont="1" applyFill="1" applyBorder="1" applyAlignment="1" applyProtection="1">
      <alignment horizontal="left" vertical="center"/>
      <protection/>
    </xf>
    <xf numFmtId="181" fontId="7" fillId="0" borderId="26" xfId="0" applyNumberFormat="1" applyFont="1" applyFill="1" applyBorder="1" applyAlignment="1">
      <alignment vertical="center"/>
    </xf>
    <xf numFmtId="178" fontId="15" fillId="0" borderId="26" xfId="146" applyNumberFormat="1" applyFont="1" applyFill="1" applyBorder="1" applyAlignment="1" applyProtection="1">
      <alignment horizontal="right" vertical="center"/>
      <protection/>
    </xf>
    <xf numFmtId="181" fontId="7" fillId="0" borderId="27" xfId="148" applyNumberFormat="1" applyFont="1" applyFill="1" applyBorder="1" applyAlignment="1">
      <alignment horizontal="right" vertical="center"/>
      <protection/>
    </xf>
    <xf numFmtId="181" fontId="7" fillId="0" borderId="27" xfId="148" applyNumberFormat="1" applyFont="1" applyFill="1" applyBorder="1" applyAlignment="1">
      <alignment horizontal="center" vertical="center"/>
      <protection/>
    </xf>
    <xf numFmtId="0" fontId="7" fillId="0" borderId="26" xfId="0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horizontal="right" vertical="center"/>
    </xf>
    <xf numFmtId="0" fontId="15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178" fontId="0" fillId="0" borderId="26" xfId="0" applyNumberFormat="1" applyBorder="1" applyAlignment="1">
      <alignment horizontal="right" vertical="center"/>
    </xf>
    <xf numFmtId="181" fontId="0" fillId="0" borderId="26" xfId="0" applyNumberFormat="1" applyFill="1" applyBorder="1" applyAlignment="1">
      <alignment vertical="center"/>
    </xf>
    <xf numFmtId="178" fontId="1" fillId="0" borderId="26" xfId="0" applyNumberFormat="1" applyFont="1" applyFill="1" applyBorder="1" applyAlignment="1">
      <alignment horizontal="right" vertical="center"/>
    </xf>
    <xf numFmtId="41" fontId="14" fillId="0" borderId="26" xfId="0" applyNumberFormat="1" applyFont="1" applyFill="1" applyBorder="1" applyAlignment="1">
      <alignment horizontal="right" vertical="center"/>
    </xf>
    <xf numFmtId="0" fontId="7" fillId="0" borderId="26" xfId="0" applyNumberFormat="1" applyFont="1" applyFill="1" applyBorder="1" applyAlignment="1" applyProtection="1">
      <alignment horizontal="left" vertical="center" indent="1"/>
      <protection/>
    </xf>
    <xf numFmtId="0" fontId="1" fillId="0" borderId="26" xfId="0" applyNumberFormat="1" applyFont="1" applyFill="1" applyBorder="1" applyAlignment="1" applyProtection="1">
      <alignment horizontal="right" vertical="center" wrapText="1"/>
      <protection/>
    </xf>
    <xf numFmtId="0" fontId="7" fillId="0" borderId="26" xfId="0" applyNumberFormat="1" applyFont="1" applyFill="1" applyBorder="1" applyAlignment="1" applyProtection="1">
      <alignment vertical="center" wrapText="1"/>
      <protection/>
    </xf>
    <xf numFmtId="41" fontId="1" fillId="0" borderId="26" xfId="0" applyNumberFormat="1" applyFont="1" applyFill="1" applyBorder="1" applyAlignment="1">
      <alignment horizontal="right" vertical="center"/>
    </xf>
    <xf numFmtId="181" fontId="0" fillId="0" borderId="26" xfId="0" applyNumberFormat="1" applyBorder="1" applyAlignment="1">
      <alignment vertical="center"/>
    </xf>
    <xf numFmtId="178" fontId="7" fillId="0" borderId="26" xfId="0" applyNumberFormat="1" applyFont="1" applyBorder="1" applyAlignment="1">
      <alignment horizontal="right" vertical="center"/>
    </xf>
    <xf numFmtId="0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/>
    </xf>
    <xf numFmtId="0" fontId="15" fillId="56" borderId="28" xfId="0" applyNumberFormat="1" applyFont="1" applyFill="1" applyBorder="1" applyAlignment="1">
      <alignment horizontal="center" vertical="center" wrapText="1" shrinkToFit="1"/>
    </xf>
    <xf numFmtId="178" fontId="15" fillId="56" borderId="28" xfId="0" applyNumberFormat="1" applyFont="1" applyFill="1" applyBorder="1" applyAlignment="1">
      <alignment horizontal="center" vertical="center" wrapText="1" shrinkToFit="1"/>
    </xf>
    <xf numFmtId="0" fontId="106" fillId="0" borderId="28" xfId="0" applyNumberFormat="1" applyFont="1" applyFill="1" applyBorder="1" applyAlignment="1">
      <alignment horizontal="center" vertical="center" shrinkToFit="1"/>
    </xf>
    <xf numFmtId="178" fontId="106" fillId="0" borderId="28" xfId="0" applyNumberFormat="1" applyFont="1" applyBorder="1" applyAlignment="1">
      <alignment/>
    </xf>
    <xf numFmtId="0" fontId="103" fillId="0" borderId="28" xfId="0" applyNumberFormat="1" applyFont="1" applyFill="1" applyBorder="1" applyAlignment="1">
      <alignment horizontal="left" vertical="center" shrinkToFit="1"/>
    </xf>
    <xf numFmtId="178" fontId="103" fillId="0" borderId="28" xfId="0" applyNumberFormat="1" applyFont="1" applyBorder="1" applyAlignment="1">
      <alignment/>
    </xf>
    <xf numFmtId="0" fontId="103" fillId="0" borderId="28" xfId="0" applyNumberFormat="1" applyFont="1" applyFill="1" applyBorder="1" applyAlignment="1">
      <alignment horizontal="left" vertical="center" indent="2" shrinkToFit="1"/>
    </xf>
    <xf numFmtId="182" fontId="0" fillId="0" borderId="0" xfId="0" applyNumberFormat="1" applyFont="1" applyFill="1" applyBorder="1" applyAlignment="1">
      <alignment/>
    </xf>
    <xf numFmtId="0" fontId="103" fillId="0" borderId="0" xfId="0" applyNumberFormat="1" applyFont="1" applyFill="1" applyBorder="1" applyAlignment="1">
      <alignment vertical="center"/>
    </xf>
    <xf numFmtId="182" fontId="103" fillId="0" borderId="0" xfId="0" applyNumberFormat="1" applyFont="1" applyFill="1" applyBorder="1" applyAlignment="1">
      <alignment/>
    </xf>
    <xf numFmtId="182" fontId="103" fillId="0" borderId="0" xfId="0" applyNumberFormat="1" applyFont="1" applyFill="1" applyBorder="1" applyAlignment="1">
      <alignment horizontal="right" vertical="center"/>
    </xf>
    <xf numFmtId="0" fontId="106" fillId="0" borderId="26" xfId="0" applyNumberFormat="1" applyFont="1" applyFill="1" applyBorder="1" applyAlignment="1">
      <alignment horizontal="center" vertical="center"/>
    </xf>
    <xf numFmtId="182" fontId="106" fillId="0" borderId="26" xfId="0" applyNumberFormat="1" applyFont="1" applyFill="1" applyBorder="1" applyAlignment="1">
      <alignment horizontal="center" vertical="center"/>
    </xf>
    <xf numFmtId="182" fontId="106" fillId="0" borderId="26" xfId="0" applyNumberFormat="1" applyFont="1" applyFill="1" applyBorder="1" applyAlignment="1">
      <alignment/>
    </xf>
    <xf numFmtId="0" fontId="103" fillId="0" borderId="26" xfId="0" applyNumberFormat="1" applyFont="1" applyFill="1" applyBorder="1" applyAlignment="1">
      <alignment/>
    </xf>
    <xf numFmtId="182" fontId="103" fillId="0" borderId="26" xfId="0" applyNumberFormat="1" applyFont="1" applyFill="1" applyBorder="1" applyAlignment="1">
      <alignment/>
    </xf>
    <xf numFmtId="182" fontId="103" fillId="0" borderId="28" xfId="0" applyNumberFormat="1" applyFont="1" applyBorder="1" applyAlignment="1">
      <alignment/>
    </xf>
    <xf numFmtId="0" fontId="76" fillId="0" borderId="0" xfId="161" applyFill="1">
      <alignment vertical="center"/>
      <protection/>
    </xf>
    <xf numFmtId="0" fontId="76" fillId="0" borderId="0" xfId="161" applyFill="1" applyAlignment="1">
      <alignment horizontal="left" vertical="center" indent="1"/>
      <protection/>
    </xf>
    <xf numFmtId="0" fontId="100" fillId="0" borderId="0" xfId="146" applyFont="1" applyFill="1" applyBorder="1" applyAlignment="1">
      <alignment horizontal="right" vertical="center"/>
      <protection/>
    </xf>
    <xf numFmtId="180" fontId="112" fillId="0" borderId="0" xfId="0" applyNumberFormat="1" applyFont="1" applyFill="1" applyBorder="1" applyAlignment="1" applyProtection="1">
      <alignment horizontal="right" vertical="center"/>
      <protection locked="0"/>
    </xf>
    <xf numFmtId="14" fontId="17" fillId="0" borderId="26" xfId="181" applyNumberFormat="1" applyFont="1" applyFill="1" applyBorder="1" applyAlignment="1" applyProtection="1">
      <alignment horizontal="center" vertical="center"/>
      <protection locked="0"/>
    </xf>
    <xf numFmtId="179" fontId="97" fillId="0" borderId="26" xfId="181" applyNumberFormat="1" applyFont="1" applyFill="1" applyBorder="1" applyAlignment="1" applyProtection="1">
      <alignment horizontal="center" vertical="center" wrapText="1"/>
      <protection locked="0"/>
    </xf>
    <xf numFmtId="0" fontId="17" fillId="0" borderId="26" xfId="162" applyFont="1" applyFill="1" applyBorder="1" applyAlignment="1">
      <alignment vertical="center"/>
      <protection/>
    </xf>
    <xf numFmtId="179" fontId="110" fillId="0" borderId="26" xfId="146" applyNumberFormat="1" applyFont="1" applyFill="1" applyBorder="1" applyAlignment="1">
      <alignment horizontal="right" vertical="center"/>
      <protection/>
    </xf>
    <xf numFmtId="0" fontId="102" fillId="0" borderId="26" xfId="161" applyFont="1" applyFill="1" applyBorder="1" applyAlignment="1">
      <alignment horizontal="left" vertical="center" indent="1"/>
      <protection/>
    </xf>
    <xf numFmtId="179" fontId="7" fillId="0" borderId="26" xfId="0" applyNumberFormat="1" applyFont="1" applyFill="1" applyBorder="1" applyAlignment="1">
      <alignment vertical="center"/>
    </xf>
    <xf numFmtId="0" fontId="102" fillId="0" borderId="26" xfId="0" applyFont="1" applyFill="1" applyBorder="1" applyAlignment="1">
      <alignment horizontal="left" vertical="center" indent="1"/>
    </xf>
    <xf numFmtId="179" fontId="103" fillId="0" borderId="26" xfId="146" applyNumberFormat="1" applyFont="1" applyFill="1" applyBorder="1" applyAlignment="1">
      <alignment horizontal="right" vertical="center"/>
      <protection/>
    </xf>
    <xf numFmtId="0" fontId="100" fillId="0" borderId="0" xfId="0" applyFont="1" applyFill="1" applyBorder="1" applyAlignment="1">
      <alignment vertical="center"/>
    </xf>
    <xf numFmtId="0" fontId="113" fillId="0" borderId="0" xfId="0" applyFont="1" applyFill="1" applyBorder="1" applyAlignment="1">
      <alignment vertical="center"/>
    </xf>
    <xf numFmtId="14" fontId="17" fillId="0" borderId="26" xfId="181" applyNumberFormat="1" applyFont="1" applyFill="1" applyBorder="1" applyAlignment="1" applyProtection="1">
      <alignment vertical="center"/>
      <protection locked="0"/>
    </xf>
    <xf numFmtId="179" fontId="97" fillId="0" borderId="29" xfId="181" applyNumberFormat="1" applyFont="1" applyFill="1" applyBorder="1" applyAlignment="1" applyProtection="1">
      <alignment horizontal="center" vertical="center" wrapText="1"/>
      <protection locked="0"/>
    </xf>
    <xf numFmtId="0" fontId="97" fillId="0" borderId="26" xfId="146" applyFont="1" applyFill="1" applyBorder="1" applyAlignment="1">
      <alignment vertical="center"/>
      <protection/>
    </xf>
    <xf numFmtId="179" fontId="13" fillId="0" borderId="26" xfId="146" applyNumberFormat="1" applyFont="1" applyFill="1" applyBorder="1" applyAlignment="1">
      <alignment vertical="center"/>
      <protection/>
    </xf>
    <xf numFmtId="0" fontId="7" fillId="0" borderId="28" xfId="0" applyNumberFormat="1" applyFont="1" applyFill="1" applyBorder="1" applyAlignment="1">
      <alignment horizontal="left" vertical="center" shrinkToFit="1"/>
    </xf>
    <xf numFmtId="179" fontId="7" fillId="0" borderId="26" xfId="146" applyNumberFormat="1" applyFont="1" applyFill="1" applyBorder="1" applyAlignment="1">
      <alignment vertical="center"/>
      <protection/>
    </xf>
    <xf numFmtId="0" fontId="7" fillId="0" borderId="30" xfId="0" applyNumberFormat="1" applyFont="1" applyFill="1" applyBorder="1" applyAlignment="1">
      <alignment horizontal="left" vertical="center" shrinkToFit="1"/>
    </xf>
    <xf numFmtId="179" fontId="7" fillId="0" borderId="31" xfId="146" applyNumberFormat="1" applyFont="1" applyFill="1" applyBorder="1" applyAlignment="1">
      <alignment vertical="center"/>
      <protection/>
    </xf>
    <xf numFmtId="176" fontId="7" fillId="0" borderId="0" xfId="0" applyNumberFormat="1" applyFont="1" applyFill="1" applyBorder="1" applyAlignment="1">
      <alignment horizontal="left" vertical="center" indent="1"/>
    </xf>
    <xf numFmtId="0" fontId="112" fillId="0" borderId="0" xfId="146" applyFont="1" applyFill="1" applyBorder="1" applyAlignment="1">
      <alignment vertical="center"/>
      <protection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1" fontId="0" fillId="0" borderId="0" xfId="0" applyNumberFormat="1" applyFill="1" applyAlignment="1">
      <alignment vertical="center"/>
    </xf>
    <xf numFmtId="0" fontId="114" fillId="0" borderId="0" xfId="0" applyFont="1" applyAlignment="1">
      <alignment vertical="center"/>
    </xf>
    <xf numFmtId="0" fontId="15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16" fillId="0" borderId="0" xfId="162" applyFont="1" applyFill="1" applyBorder="1" applyAlignment="1">
      <alignment/>
      <protection/>
    </xf>
    <xf numFmtId="179" fontId="16" fillId="0" borderId="0" xfId="162" applyNumberFormat="1" applyFont="1" applyFill="1" applyBorder="1" applyAlignment="1">
      <alignment horizontal="right"/>
      <protection/>
    </xf>
    <xf numFmtId="0" fontId="102" fillId="0" borderId="0" xfId="146" applyFont="1" applyFill="1" applyBorder="1" applyAlignment="1">
      <alignment horizontal="right" vertical="center"/>
      <protection/>
    </xf>
    <xf numFmtId="0" fontId="17" fillId="0" borderId="26" xfId="162" applyFont="1" applyFill="1" applyBorder="1" applyAlignment="1">
      <alignment horizontal="center" vertical="center"/>
      <protection/>
    </xf>
    <xf numFmtId="179" fontId="21" fillId="0" borderId="26" xfId="153" applyNumberFormat="1" applyFont="1" applyFill="1" applyBorder="1" applyAlignment="1">
      <alignment vertical="center"/>
      <protection/>
    </xf>
    <xf numFmtId="0" fontId="105" fillId="0" borderId="26" xfId="146" applyFont="1" applyFill="1" applyBorder="1" applyAlignment="1">
      <alignment vertical="center"/>
      <protection/>
    </xf>
    <xf numFmtId="179" fontId="22" fillId="0" borderId="26" xfId="153" applyNumberFormat="1" applyFont="1" applyFill="1" applyBorder="1" applyAlignment="1">
      <alignment vertical="center"/>
      <protection/>
    </xf>
    <xf numFmtId="0" fontId="102" fillId="0" borderId="26" xfId="146" applyFont="1" applyFill="1" applyBorder="1" applyAlignment="1">
      <alignment vertical="center"/>
      <protection/>
    </xf>
    <xf numFmtId="179" fontId="103" fillId="0" borderId="26" xfId="162" applyNumberFormat="1" applyFont="1" applyFill="1" applyBorder="1" applyAlignment="1">
      <alignment horizontal="right" vertical="center"/>
      <protection/>
    </xf>
    <xf numFmtId="0" fontId="7" fillId="0" borderId="26" xfId="0" applyNumberFormat="1" applyFont="1" applyFill="1" applyBorder="1" applyAlignment="1" applyProtection="1">
      <alignment vertical="center"/>
      <protection/>
    </xf>
    <xf numFmtId="0" fontId="115" fillId="0" borderId="0" xfId="162" applyFont="1" applyFill="1" applyBorder="1" applyAlignment="1">
      <alignment/>
      <protection/>
    </xf>
    <xf numFmtId="179" fontId="116" fillId="0" borderId="26" xfId="162" applyNumberFormat="1" applyFont="1" applyFill="1" applyBorder="1" applyAlignment="1">
      <alignment horizontal="right" vertical="center"/>
      <protection/>
    </xf>
    <xf numFmtId="0" fontId="16" fillId="0" borderId="26" xfId="162" applyFont="1" applyFill="1" applyBorder="1" applyAlignment="1">
      <alignment/>
      <protection/>
    </xf>
    <xf numFmtId="183" fontId="102" fillId="0" borderId="26" xfId="146" applyNumberFormat="1" applyFont="1" applyFill="1" applyBorder="1" applyAlignment="1">
      <alignment vertical="center"/>
      <protection/>
    </xf>
    <xf numFmtId="0" fontId="16" fillId="0" borderId="0" xfId="162" applyFont="1" applyFill="1" applyAlignment="1">
      <alignment/>
      <protection/>
    </xf>
    <xf numFmtId="0" fontId="76" fillId="0" borderId="0" xfId="153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0" fontId="15" fillId="0" borderId="26" xfId="0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184" fontId="15" fillId="0" borderId="26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vertical="center"/>
    </xf>
    <xf numFmtId="184" fontId="7" fillId="0" borderId="26" xfId="0" applyNumberFormat="1" applyFont="1" applyBorder="1" applyAlignment="1">
      <alignment vertical="center"/>
    </xf>
    <xf numFmtId="0" fontId="7" fillId="0" borderId="26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3" fontId="7" fillId="0" borderId="26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 indent="1"/>
    </xf>
    <xf numFmtId="3" fontId="7" fillId="0" borderId="26" xfId="0" applyNumberFormat="1" applyFont="1" applyBorder="1" applyAlignment="1">
      <alignment horizontal="left" vertical="center" indent="1"/>
    </xf>
    <xf numFmtId="0" fontId="0" fillId="0" borderId="0" xfId="0" applyAlignment="1">
      <alignment vertical="center" wrapText="1"/>
    </xf>
    <xf numFmtId="41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41" fontId="13" fillId="0" borderId="26" xfId="0" applyNumberFormat="1" applyFont="1" applyBorder="1" applyAlignment="1">
      <alignment horizontal="center" vertical="center"/>
    </xf>
    <xf numFmtId="185" fontId="13" fillId="0" borderId="26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41" fontId="14" fillId="0" borderId="26" xfId="0" applyNumberFormat="1" applyFont="1" applyBorder="1" applyAlignment="1">
      <alignment horizontal="center"/>
    </xf>
    <xf numFmtId="185" fontId="1" fillId="0" borderId="26" xfId="0" applyNumberFormat="1" applyFont="1" applyBorder="1" applyAlignment="1">
      <alignment vertical="center"/>
    </xf>
    <xf numFmtId="178" fontId="14" fillId="0" borderId="26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vertical="center"/>
    </xf>
    <xf numFmtId="0" fontId="14" fillId="0" borderId="26" xfId="0" applyNumberFormat="1" applyFont="1" applyFill="1" applyBorder="1" applyAlignment="1" applyProtection="1">
      <alignment horizontal="left" vertical="center"/>
      <protection/>
    </xf>
    <xf numFmtId="185" fontId="14" fillId="0" borderId="26" xfId="0" applyNumberFormat="1" applyFont="1" applyBorder="1" applyAlignment="1">
      <alignment vertical="center"/>
    </xf>
    <xf numFmtId="41" fontId="14" fillId="0" borderId="26" xfId="0" applyNumberFormat="1" applyFont="1" applyFill="1" applyBorder="1" applyAlignment="1" applyProtection="1">
      <alignment horizontal="center"/>
      <protection/>
    </xf>
    <xf numFmtId="0" fontId="14" fillId="0" borderId="26" xfId="0" applyFont="1" applyFill="1" applyBorder="1" applyAlignment="1">
      <alignment vertical="center"/>
    </xf>
    <xf numFmtId="41" fontId="7" fillId="0" borderId="26" xfId="0" applyNumberFormat="1" applyFont="1" applyFill="1" applyBorder="1" applyAlignment="1" applyProtection="1">
      <alignment horizontal="center" vertical="center" wrapText="1"/>
      <protection/>
    </xf>
    <xf numFmtId="185" fontId="7" fillId="0" borderId="26" xfId="0" applyNumberFormat="1" applyFont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41" fontId="1" fillId="0" borderId="26" xfId="0" applyNumberFormat="1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>
      <alignment vertical="center"/>
    </xf>
    <xf numFmtId="0" fontId="14" fillId="0" borderId="26" xfId="0" applyFont="1" applyBorder="1" applyAlignment="1">
      <alignment vertical="center"/>
    </xf>
    <xf numFmtId="41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41" fontId="7" fillId="0" borderId="26" xfId="0" applyNumberFormat="1" applyFont="1" applyBorder="1" applyAlignment="1">
      <alignment horizontal="center"/>
    </xf>
    <xf numFmtId="185" fontId="7" fillId="0" borderId="26" xfId="0" applyNumberFormat="1" applyFont="1" applyBorder="1" applyAlignment="1">
      <alignment vertical="center"/>
    </xf>
    <xf numFmtId="3" fontId="7" fillId="0" borderId="26" xfId="167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Alignment="1">
      <alignment vertical="center"/>
    </xf>
    <xf numFmtId="185" fontId="7" fillId="0" borderId="0" xfId="0" applyNumberFormat="1" applyFont="1" applyAlignment="1">
      <alignment vertical="center"/>
    </xf>
    <xf numFmtId="0" fontId="95" fillId="0" borderId="0" xfId="146" applyFont="1" applyFill="1" applyAlignment="1">
      <alignment vertical="center" wrapText="1"/>
      <protection/>
    </xf>
    <xf numFmtId="0" fontId="117" fillId="0" borderId="0" xfId="146" applyFont="1" applyFill="1" applyBorder="1" applyAlignment="1">
      <alignment horizontal="center" vertical="center"/>
      <protection/>
    </xf>
    <xf numFmtId="179" fontId="117" fillId="0" borderId="0" xfId="146" applyNumberFormat="1" applyFont="1" applyFill="1" applyBorder="1" applyAlignment="1">
      <alignment horizontal="center" vertical="center"/>
      <protection/>
    </xf>
    <xf numFmtId="0" fontId="106" fillId="0" borderId="0" xfId="146" applyFont="1" applyFill="1" applyBorder="1" applyAlignment="1">
      <alignment horizontal="right" vertical="center"/>
      <protection/>
    </xf>
    <xf numFmtId="0" fontId="17" fillId="0" borderId="26" xfId="146" applyFont="1" applyFill="1" applyBorder="1" applyAlignment="1">
      <alignment vertical="center"/>
      <protection/>
    </xf>
    <xf numFmtId="180" fontId="13" fillId="0" borderId="26" xfId="0" applyNumberFormat="1" applyFont="1" applyFill="1" applyBorder="1" applyAlignment="1" applyProtection="1">
      <alignment vertical="center"/>
      <protection/>
    </xf>
    <xf numFmtId="179" fontId="103" fillId="0" borderId="26" xfId="0" applyNumberFormat="1" applyFont="1" applyFill="1" applyBorder="1" applyAlignment="1">
      <alignment horizontal="right" vertical="center"/>
    </xf>
    <xf numFmtId="0" fontId="100" fillId="0" borderId="0" xfId="161" applyFont="1" applyFill="1" applyAlignment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177" fontId="0" fillId="0" borderId="0" xfId="0" applyNumberFormat="1" applyAlignment="1">
      <alignment vertical="center" wrapText="1"/>
    </xf>
    <xf numFmtId="185" fontId="0" fillId="0" borderId="0" xfId="0" applyNumberFormat="1" applyAlignment="1">
      <alignment vertical="center" wrapText="1"/>
    </xf>
    <xf numFmtId="0" fontId="12" fillId="0" borderId="0" xfId="0" applyFont="1" applyFill="1" applyAlignment="1">
      <alignment vertical="center" wrapText="1"/>
    </xf>
    <xf numFmtId="177" fontId="0" fillId="0" borderId="0" xfId="0" applyNumberFormat="1" applyFill="1" applyAlignment="1">
      <alignment vertical="center" wrapText="1"/>
    </xf>
    <xf numFmtId="178" fontId="26" fillId="0" borderId="26" xfId="0" applyNumberFormat="1" applyFont="1" applyFill="1" applyBorder="1" applyAlignment="1">
      <alignment horizontal="center" vertical="center" wrapText="1"/>
    </xf>
    <xf numFmtId="177" fontId="26" fillId="0" borderId="26" xfId="0" applyNumberFormat="1" applyFont="1" applyFill="1" applyBorder="1" applyAlignment="1">
      <alignment horizontal="center" vertical="center" wrapText="1"/>
    </xf>
    <xf numFmtId="185" fontId="26" fillId="0" borderId="26" xfId="0" applyNumberFormat="1" applyFont="1" applyFill="1" applyBorder="1" applyAlignment="1">
      <alignment horizontal="center" vertical="center" wrapText="1"/>
    </xf>
    <xf numFmtId="178" fontId="118" fillId="0" borderId="26" xfId="0" applyNumberFormat="1" applyFont="1" applyFill="1" applyBorder="1" applyAlignment="1">
      <alignment horizontal="left" vertical="center" wrapText="1"/>
    </xf>
    <xf numFmtId="177" fontId="118" fillId="0" borderId="26" xfId="0" applyNumberFormat="1" applyFont="1" applyFill="1" applyBorder="1" applyAlignment="1">
      <alignment horizontal="right" wrapText="1"/>
    </xf>
    <xf numFmtId="177" fontId="119" fillId="0" borderId="26" xfId="143" applyNumberFormat="1" applyFont="1" applyBorder="1" applyAlignment="1">
      <alignment horizontal="right" wrapText="1"/>
      <protection/>
    </xf>
    <xf numFmtId="186" fontId="119" fillId="0" borderId="26" xfId="148" applyNumberFormat="1" applyFont="1" applyFill="1" applyBorder="1" applyAlignment="1">
      <alignment horizontal="right" wrapText="1"/>
      <protection/>
    </xf>
    <xf numFmtId="0" fontId="118" fillId="0" borderId="26" xfId="143" applyFont="1" applyBorder="1" applyAlignment="1">
      <alignment vertical="center" wrapText="1"/>
      <protection/>
    </xf>
    <xf numFmtId="177" fontId="118" fillId="0" borderId="26" xfId="143" applyNumberFormat="1" applyFont="1" applyBorder="1" applyAlignment="1">
      <alignment horizontal="right" wrapText="1"/>
      <protection/>
    </xf>
    <xf numFmtId="0" fontId="119" fillId="0" borderId="26" xfId="143" applyFont="1" applyBorder="1" applyAlignment="1">
      <alignment vertical="center" wrapText="1"/>
      <protection/>
    </xf>
    <xf numFmtId="186" fontId="119" fillId="0" borderId="26" xfId="0" applyNumberFormat="1" applyFont="1" applyFill="1" applyBorder="1" applyAlignment="1">
      <alignment horizontal="right" wrapText="1"/>
    </xf>
    <xf numFmtId="185" fontId="119" fillId="0" borderId="26" xfId="148" applyNumberFormat="1" applyFont="1" applyFill="1" applyBorder="1" applyAlignment="1">
      <alignment horizontal="right" wrapText="1"/>
      <protection/>
    </xf>
    <xf numFmtId="185" fontId="119" fillId="0" borderId="26" xfId="0" applyNumberFormat="1" applyFont="1" applyBorder="1" applyAlignment="1">
      <alignment horizontal="right" wrapText="1"/>
    </xf>
    <xf numFmtId="181" fontId="0" fillId="0" borderId="0" xfId="0" applyNumberFormat="1" applyAlignment="1">
      <alignment vertical="center" wrapText="1"/>
    </xf>
    <xf numFmtId="177" fontId="95" fillId="0" borderId="0" xfId="146" applyNumberFormat="1" applyFont="1" applyFill="1" applyAlignment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181" fontId="0" fillId="0" borderId="0" xfId="0" applyNumberFormat="1" applyFill="1" applyAlignment="1">
      <alignment vertical="center" wrapText="1"/>
    </xf>
    <xf numFmtId="0" fontId="26" fillId="0" borderId="26" xfId="0" applyFont="1" applyFill="1" applyBorder="1" applyAlignment="1">
      <alignment horizontal="center" vertical="center" wrapText="1"/>
    </xf>
    <xf numFmtId="181" fontId="26" fillId="0" borderId="26" xfId="0" applyNumberFormat="1" applyFont="1" applyFill="1" applyBorder="1" applyAlignment="1">
      <alignment horizontal="center" vertical="center" wrapText="1"/>
    </xf>
    <xf numFmtId="177" fontId="26" fillId="0" borderId="26" xfId="0" applyNumberFormat="1" applyFont="1" applyFill="1" applyBorder="1" applyAlignment="1">
      <alignment horizontal="right" wrapText="1"/>
    </xf>
    <xf numFmtId="181" fontId="25" fillId="0" borderId="26" xfId="0" applyNumberFormat="1" applyFont="1" applyFill="1" applyBorder="1" applyAlignment="1">
      <alignment horizontal="right" wrapText="1"/>
    </xf>
    <xf numFmtId="178" fontId="26" fillId="0" borderId="26" xfId="0" applyNumberFormat="1" applyFont="1" applyFill="1" applyBorder="1" applyAlignment="1">
      <alignment horizontal="left" vertical="center" wrapText="1"/>
    </xf>
    <xf numFmtId="177" fontId="25" fillId="0" borderId="26" xfId="0" applyNumberFormat="1" applyFont="1" applyFill="1" applyBorder="1" applyAlignment="1">
      <alignment horizontal="right" wrapText="1"/>
    </xf>
    <xf numFmtId="0" fontId="25" fillId="0" borderId="26" xfId="0" applyFont="1" applyFill="1" applyBorder="1" applyAlignment="1">
      <alignment vertical="center" wrapText="1"/>
    </xf>
    <xf numFmtId="181" fontId="27" fillId="0" borderId="26" xfId="0" applyNumberFormat="1" applyFont="1" applyBorder="1" applyAlignment="1">
      <alignment horizontal="right"/>
    </xf>
    <xf numFmtId="177" fontId="25" fillId="0" borderId="26" xfId="148" applyNumberFormat="1" applyFont="1" applyFill="1" applyBorder="1" applyAlignment="1">
      <alignment horizontal="right" wrapText="1"/>
      <protection/>
    </xf>
    <xf numFmtId="181" fontId="25" fillId="0" borderId="26" xfId="148" applyNumberFormat="1" applyFont="1" applyFill="1" applyBorder="1" applyAlignment="1">
      <alignment horizontal="right" wrapText="1"/>
      <protection/>
    </xf>
    <xf numFmtId="0" fontId="25" fillId="0" borderId="26" xfId="146" applyNumberFormat="1" applyFont="1" applyFill="1" applyBorder="1" applyAlignment="1" applyProtection="1">
      <alignment horizontal="left" vertical="center" wrapText="1"/>
      <protection/>
    </xf>
    <xf numFmtId="177" fontId="25" fillId="0" borderId="26" xfId="146" applyNumberFormat="1" applyFont="1" applyFill="1" applyBorder="1" applyAlignment="1" applyProtection="1">
      <alignment horizontal="right" wrapText="1"/>
      <protection/>
    </xf>
    <xf numFmtId="0" fontId="25" fillId="0" borderId="26" xfId="0" applyFont="1" applyBorder="1" applyAlignment="1">
      <alignment vertical="center" wrapText="1"/>
    </xf>
    <xf numFmtId="177" fontId="25" fillId="0" borderId="26" xfId="0" applyNumberFormat="1" applyFont="1" applyBorder="1" applyAlignment="1">
      <alignment horizontal="right" wrapText="1"/>
    </xf>
    <xf numFmtId="181" fontId="25" fillId="0" borderId="26" xfId="0" applyNumberFormat="1" applyFont="1" applyBorder="1" applyAlignment="1">
      <alignment horizontal="right" wrapText="1"/>
    </xf>
    <xf numFmtId="0" fontId="26" fillId="0" borderId="26" xfId="0" applyFont="1" applyFill="1" applyBorder="1" applyAlignment="1">
      <alignment vertical="center" wrapText="1"/>
    </xf>
    <xf numFmtId="0" fontId="25" fillId="0" borderId="26" xfId="0" applyNumberFormat="1" applyFont="1" applyFill="1" applyBorder="1" applyAlignment="1" applyProtection="1">
      <alignment horizontal="left" vertical="center" wrapText="1"/>
      <protection/>
    </xf>
    <xf numFmtId="177" fontId="25" fillId="0" borderId="26" xfId="0" applyNumberFormat="1" applyFont="1" applyFill="1" applyBorder="1" applyAlignment="1" applyProtection="1">
      <alignment horizontal="right" wrapText="1"/>
      <protection/>
    </xf>
    <xf numFmtId="177" fontId="120" fillId="0" borderId="26" xfId="146" applyNumberFormat="1" applyFont="1" applyFill="1" applyBorder="1" applyAlignment="1">
      <alignment horizontal="right" wrapText="1"/>
      <protection/>
    </xf>
    <xf numFmtId="0" fontId="25" fillId="0" borderId="26" xfId="0" applyNumberFormat="1" applyFont="1" applyFill="1" applyBorder="1" applyAlignment="1" applyProtection="1">
      <alignment vertical="center" wrapText="1"/>
      <protection/>
    </xf>
    <xf numFmtId="185" fontId="0" fillId="0" borderId="0" xfId="0" applyNumberFormat="1" applyFill="1" applyAlignment="1">
      <alignment vertical="center" wrapText="1"/>
    </xf>
    <xf numFmtId="185" fontId="25" fillId="0" borderId="26" xfId="0" applyNumberFormat="1" applyFont="1" applyFill="1" applyBorder="1" applyAlignment="1">
      <alignment horizontal="right" wrapText="1"/>
    </xf>
    <xf numFmtId="0" fontId="109" fillId="0" borderId="0" xfId="0" applyFont="1" applyFill="1" applyAlignment="1">
      <alignment vertical="center"/>
    </xf>
    <xf numFmtId="0" fontId="96" fillId="0" borderId="0" xfId="0" applyFont="1" applyFill="1" applyAlignment="1">
      <alignment vertical="center"/>
    </xf>
    <xf numFmtId="187" fontId="96" fillId="0" borderId="0" xfId="0" applyNumberFormat="1" applyFont="1" applyFill="1" applyAlignment="1">
      <alignment vertical="center"/>
    </xf>
    <xf numFmtId="0" fontId="109" fillId="0" borderId="26" xfId="0" applyFont="1" applyFill="1" applyBorder="1" applyAlignment="1">
      <alignment horizontal="center" vertical="center"/>
    </xf>
    <xf numFmtId="0" fontId="109" fillId="0" borderId="26" xfId="0" applyFont="1" applyFill="1" applyBorder="1" applyAlignment="1">
      <alignment horizontal="center" vertical="center" wrapText="1"/>
    </xf>
    <xf numFmtId="0" fontId="96" fillId="0" borderId="26" xfId="0" applyFont="1" applyFill="1" applyBorder="1" applyAlignment="1">
      <alignment horizontal="center" vertical="center"/>
    </xf>
    <xf numFmtId="0" fontId="96" fillId="0" borderId="26" xfId="0" applyFont="1" applyFill="1" applyBorder="1" applyAlignment="1">
      <alignment horizontal="center" vertical="center" wrapText="1"/>
    </xf>
    <xf numFmtId="0" fontId="121" fillId="0" borderId="26" xfId="0" applyFont="1" applyFill="1" applyBorder="1" applyAlignment="1">
      <alignment vertical="center"/>
    </xf>
    <xf numFmtId="187" fontId="96" fillId="0" borderId="26" xfId="0" applyNumberFormat="1" applyFont="1" applyFill="1" applyBorder="1" applyAlignment="1">
      <alignment vertical="center"/>
    </xf>
    <xf numFmtId="0" fontId="96" fillId="0" borderId="26" xfId="0" applyFont="1" applyFill="1" applyBorder="1" applyAlignment="1">
      <alignment vertical="center"/>
    </xf>
    <xf numFmtId="187" fontId="96" fillId="0" borderId="0" xfId="0" applyNumberFormat="1" applyFont="1" applyFill="1" applyAlignment="1">
      <alignment horizontal="left" vertical="center"/>
    </xf>
    <xf numFmtId="187" fontId="99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09" fillId="0" borderId="0" xfId="146" applyFont="1" applyFill="1" applyAlignment="1">
      <alignment horizontal="left" vertical="center"/>
      <protection/>
    </xf>
    <xf numFmtId="0" fontId="20" fillId="0" borderId="0" xfId="148" applyFont="1" applyFill="1">
      <alignment vertical="center"/>
      <protection/>
    </xf>
    <xf numFmtId="0" fontId="28" fillId="0" borderId="0" xfId="148" applyFont="1" applyFill="1" applyAlignment="1">
      <alignment horizontal="right" vertical="center"/>
      <protection/>
    </xf>
    <xf numFmtId="0" fontId="111" fillId="0" borderId="0" xfId="148" applyFont="1" applyFill="1" applyBorder="1" applyAlignment="1">
      <alignment horizontal="center" vertical="center" wrapText="1"/>
      <protection/>
    </xf>
    <xf numFmtId="0" fontId="122" fillId="0" borderId="26" xfId="148" applyFont="1" applyFill="1" applyBorder="1" applyAlignment="1">
      <alignment horizontal="center" vertical="center" wrapText="1"/>
      <protection/>
    </xf>
    <xf numFmtId="0" fontId="104" fillId="0" borderId="26" xfId="150" applyFont="1" applyFill="1" applyBorder="1" applyAlignment="1">
      <alignment horizontal="left" vertical="center" indent="1"/>
      <protection/>
    </xf>
    <xf numFmtId="187" fontId="104" fillId="0" borderId="26" xfId="150" applyNumberFormat="1" applyFont="1" applyFill="1" applyBorder="1" applyAlignment="1">
      <alignment horizontal="right" vertical="center"/>
      <protection/>
    </xf>
    <xf numFmtId="187" fontId="103" fillId="0" borderId="26" xfId="148" applyNumberFormat="1" applyFont="1" applyFill="1" applyBorder="1" applyAlignment="1">
      <alignment horizontal="right" vertical="center"/>
      <protection/>
    </xf>
    <xf numFmtId="0" fontId="103" fillId="0" borderId="0" xfId="148" applyFont="1" applyFill="1" applyAlignment="1">
      <alignment horizontal="right" vertical="center"/>
      <protection/>
    </xf>
    <xf numFmtId="0" fontId="109" fillId="0" borderId="0" xfId="150" applyFont="1" applyFill="1" applyAlignment="1">
      <alignment horizontal="left" vertical="center"/>
      <protection/>
    </xf>
    <xf numFmtId="0" fontId="28" fillId="0" borderId="0" xfId="148" applyFont="1" applyFill="1" applyAlignment="1">
      <alignment horizontal="center" vertical="center"/>
      <protection/>
    </xf>
    <xf numFmtId="0" fontId="31" fillId="0" borderId="0" xfId="148" applyFont="1" applyFill="1" applyBorder="1" applyAlignment="1">
      <alignment horizontal="center" vertical="center" wrapText="1"/>
      <protection/>
    </xf>
    <xf numFmtId="0" fontId="32" fillId="0" borderId="26" xfId="148" applyFont="1" applyFill="1" applyBorder="1" applyAlignment="1">
      <alignment horizontal="center" vertical="center" wrapText="1"/>
      <protection/>
    </xf>
    <xf numFmtId="0" fontId="102" fillId="0" borderId="26" xfId="150" applyFont="1" applyFill="1" applyBorder="1" applyAlignment="1">
      <alignment horizontal="center" vertical="center"/>
      <protection/>
    </xf>
    <xf numFmtId="185" fontId="123" fillId="0" borderId="26" xfId="148" applyNumberFormat="1" applyFont="1" applyFill="1" applyBorder="1" applyAlignment="1">
      <alignment vertical="center" wrapText="1"/>
      <protection/>
    </xf>
    <xf numFmtId="185" fontId="124" fillId="0" borderId="26" xfId="148" applyNumberFormat="1" applyFont="1" applyFill="1" applyBorder="1" applyAlignment="1">
      <alignment vertical="center" wrapText="1"/>
      <protection/>
    </xf>
    <xf numFmtId="0" fontId="76" fillId="0" borderId="0" xfId="161" applyFill="1" applyAlignment="1">
      <alignment horizontal="left" vertical="center" indent="2"/>
      <protection/>
    </xf>
    <xf numFmtId="0" fontId="100" fillId="0" borderId="0" xfId="146" applyFont="1" applyFill="1" applyBorder="1" applyAlignment="1">
      <alignment horizontal="left" vertical="center" indent="2"/>
      <protection/>
    </xf>
    <xf numFmtId="180" fontId="125" fillId="0" borderId="0" xfId="0" applyNumberFormat="1" applyFont="1" applyFill="1" applyBorder="1" applyAlignment="1" applyProtection="1">
      <alignment horizontal="right" vertical="center"/>
      <protection locked="0"/>
    </xf>
    <xf numFmtId="180" fontId="112" fillId="0" borderId="26" xfId="161" applyNumberFormat="1" applyFont="1" applyFill="1" applyBorder="1">
      <alignment vertical="center"/>
      <protection/>
    </xf>
    <xf numFmtId="0" fontId="102" fillId="0" borderId="29" xfId="161" applyFont="1" applyFill="1" applyBorder="1" applyAlignment="1">
      <alignment horizontal="left" vertical="center" indent="1"/>
      <protection/>
    </xf>
    <xf numFmtId="0" fontId="113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179" fontId="7" fillId="0" borderId="0" xfId="146" applyNumberFormat="1" applyFont="1" applyFill="1" applyBorder="1" applyAlignment="1">
      <alignment vertical="center"/>
      <protection/>
    </xf>
    <xf numFmtId="0" fontId="112" fillId="0" borderId="0" xfId="146" applyFont="1" applyFill="1" applyBorder="1" applyAlignment="1">
      <alignment horizontal="left" vertical="center"/>
      <protection/>
    </xf>
    <xf numFmtId="179" fontId="7" fillId="0" borderId="0" xfId="146" applyNumberFormat="1" applyFont="1" applyFill="1" applyBorder="1" applyAlignment="1">
      <alignment horizontal="right" vertical="center"/>
      <protection/>
    </xf>
    <xf numFmtId="0" fontId="3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179" fontId="109" fillId="0" borderId="0" xfId="146" applyNumberFormat="1" applyFont="1" applyFill="1" applyAlignment="1">
      <alignment vertical="center"/>
      <protection/>
    </xf>
    <xf numFmtId="179" fontId="7" fillId="0" borderId="0" xfId="0" applyNumberFormat="1" applyFont="1" applyAlignment="1">
      <alignment horizontal="right" vertical="center"/>
    </xf>
    <xf numFmtId="179" fontId="13" fillId="0" borderId="26" xfId="0" applyNumberFormat="1" applyFont="1" applyBorder="1" applyAlignment="1">
      <alignment horizontal="center" vertical="center"/>
    </xf>
    <xf numFmtId="0" fontId="13" fillId="7" borderId="26" xfId="146" applyNumberFormat="1" applyFont="1" applyFill="1" applyBorder="1" applyAlignment="1" applyProtection="1">
      <alignment horizontal="center" vertical="center"/>
      <protection/>
    </xf>
    <xf numFmtId="179" fontId="13" fillId="0" borderId="26" xfId="0" applyNumberFormat="1" applyFont="1" applyBorder="1" applyAlignment="1">
      <alignment vertical="center"/>
    </xf>
    <xf numFmtId="0" fontId="13" fillId="7" borderId="26" xfId="146" applyNumberFormat="1" applyFont="1" applyFill="1" applyBorder="1" applyAlignment="1" applyProtection="1">
      <alignment horizontal="left" vertical="center"/>
      <protection/>
    </xf>
    <xf numFmtId="179" fontId="0" fillId="0" borderId="26" xfId="0" applyNumberFormat="1" applyBorder="1" applyAlignment="1">
      <alignment vertical="center"/>
    </xf>
    <xf numFmtId="0" fontId="7" fillId="7" borderId="26" xfId="146" applyNumberFormat="1" applyFont="1" applyFill="1" applyBorder="1" applyAlignment="1" applyProtection="1">
      <alignment horizontal="left" vertical="center"/>
      <protection/>
    </xf>
    <xf numFmtId="179" fontId="7" fillId="0" borderId="26" xfId="0" applyNumberFormat="1" applyFont="1" applyBorder="1" applyAlignment="1">
      <alignment vertical="center"/>
    </xf>
    <xf numFmtId="49" fontId="13" fillId="0" borderId="26" xfId="0" applyNumberFormat="1" applyFont="1" applyFill="1" applyBorder="1" applyAlignment="1" applyProtection="1">
      <alignment vertical="center" wrapText="1"/>
      <protection locked="0"/>
    </xf>
    <xf numFmtId="179" fontId="0" fillId="57" borderId="26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177" fontId="0" fillId="0" borderId="0" xfId="0" applyNumberFormat="1" applyAlignment="1">
      <alignment vertical="center"/>
    </xf>
    <xf numFmtId="181" fontId="0" fillId="0" borderId="0" xfId="0" applyNumberFormat="1" applyAlignment="1">
      <alignment horizontal="right" vertical="center"/>
    </xf>
    <xf numFmtId="177" fontId="95" fillId="0" borderId="0" xfId="146" applyNumberFormat="1" applyFont="1" applyFill="1" applyAlignment="1">
      <alignment vertical="center"/>
      <protection/>
    </xf>
    <xf numFmtId="0" fontId="26" fillId="0" borderId="26" xfId="0" applyFont="1" applyBorder="1" applyAlignment="1">
      <alignment horizontal="center" vertical="center"/>
    </xf>
    <xf numFmtId="177" fontId="26" fillId="0" borderId="26" xfId="0" applyNumberFormat="1" applyFont="1" applyBorder="1" applyAlignment="1">
      <alignment horizontal="center" vertical="center"/>
    </xf>
    <xf numFmtId="181" fontId="26" fillId="0" borderId="26" xfId="0" applyNumberFormat="1" applyFont="1" applyBorder="1" applyAlignment="1">
      <alignment horizontal="center" vertical="center"/>
    </xf>
    <xf numFmtId="3" fontId="26" fillId="0" borderId="26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center"/>
    </xf>
    <xf numFmtId="177" fontId="26" fillId="0" borderId="26" xfId="0" applyNumberFormat="1" applyFont="1" applyBorder="1" applyAlignment="1">
      <alignment horizontal="right"/>
    </xf>
    <xf numFmtId="177" fontId="26" fillId="0" borderId="26" xfId="0" applyNumberFormat="1" applyFont="1" applyBorder="1" applyAlignment="1">
      <alignment/>
    </xf>
    <xf numFmtId="181" fontId="25" fillId="0" borderId="26" xfId="0" applyNumberFormat="1" applyFont="1" applyBorder="1" applyAlignment="1">
      <alignment/>
    </xf>
    <xf numFmtId="3" fontId="26" fillId="0" borderId="26" xfId="0" applyNumberFormat="1" applyFont="1" applyBorder="1" applyAlignment="1">
      <alignment horizontal="center"/>
    </xf>
    <xf numFmtId="177" fontId="26" fillId="0" borderId="26" xfId="0" applyNumberFormat="1" applyFont="1" applyBorder="1" applyAlignment="1">
      <alignment horizontal="center"/>
    </xf>
    <xf numFmtId="0" fontId="26" fillId="0" borderId="26" xfId="0" applyFont="1" applyBorder="1" applyAlignment="1">
      <alignment/>
    </xf>
    <xf numFmtId="181" fontId="27" fillId="0" borderId="26" xfId="0" applyNumberFormat="1" applyFont="1" applyFill="1" applyBorder="1" applyAlignment="1">
      <alignment/>
    </xf>
    <xf numFmtId="0" fontId="126" fillId="0" borderId="26" xfId="0" applyFont="1" applyBorder="1" applyAlignment="1">
      <alignment/>
    </xf>
    <xf numFmtId="177" fontId="126" fillId="0" borderId="26" xfId="0" applyNumberFormat="1" applyFont="1" applyBorder="1" applyAlignment="1">
      <alignment/>
    </xf>
    <xf numFmtId="181" fontId="126" fillId="0" borderId="26" xfId="0" applyNumberFormat="1" applyFont="1" applyBorder="1" applyAlignment="1">
      <alignment/>
    </xf>
    <xf numFmtId="181" fontId="126" fillId="0" borderId="26" xfId="0" applyNumberFormat="1" applyFont="1" applyBorder="1" applyAlignment="1">
      <alignment horizontal="center"/>
    </xf>
    <xf numFmtId="0" fontId="126" fillId="0" borderId="26" xfId="0" applyFont="1" applyBorder="1" applyAlignment="1">
      <alignment wrapText="1"/>
    </xf>
    <xf numFmtId="0" fontId="26" fillId="0" borderId="26" xfId="0" applyFont="1" applyBorder="1" applyAlignment="1">
      <alignment horizontal="left" vertical="center"/>
    </xf>
    <xf numFmtId="177" fontId="26" fillId="0" borderId="26" xfId="0" applyNumberFormat="1" applyFont="1" applyBorder="1" applyAlignment="1">
      <alignment horizontal="right" vertical="center"/>
    </xf>
    <xf numFmtId="181" fontId="25" fillId="0" borderId="26" xfId="0" applyNumberFormat="1" applyFont="1" applyBorder="1" applyAlignment="1">
      <alignment vertical="center"/>
    </xf>
    <xf numFmtId="3" fontId="26" fillId="0" borderId="26" xfId="0" applyNumberFormat="1" applyFont="1" applyBorder="1" applyAlignment="1">
      <alignment vertical="center"/>
    </xf>
    <xf numFmtId="177" fontId="26" fillId="0" borderId="26" xfId="0" applyNumberFormat="1" applyFont="1" applyBorder="1" applyAlignment="1">
      <alignment vertical="center"/>
    </xf>
    <xf numFmtId="0" fontId="27" fillId="0" borderId="26" xfId="0" applyFont="1" applyBorder="1" applyAlignment="1">
      <alignment/>
    </xf>
    <xf numFmtId="177" fontId="27" fillId="0" borderId="26" xfId="0" applyNumberFormat="1" applyFont="1" applyBorder="1" applyAlignment="1">
      <alignment/>
    </xf>
    <xf numFmtId="0" fontId="27" fillId="0" borderId="26" xfId="0" applyFont="1" applyBorder="1" applyAlignment="1">
      <alignment horizontal="left"/>
    </xf>
    <xf numFmtId="177" fontId="27" fillId="0" borderId="26" xfId="0" applyNumberFormat="1" applyFont="1" applyBorder="1" applyAlignment="1">
      <alignment horizontal="left" indent="1"/>
    </xf>
    <xf numFmtId="0" fontId="27" fillId="0" borderId="26" xfId="0" applyFont="1" applyBorder="1" applyAlignment="1">
      <alignment horizontal="left" indent="1"/>
    </xf>
    <xf numFmtId="3" fontId="25" fillId="0" borderId="26" xfId="0" applyNumberFormat="1" applyFont="1" applyBorder="1" applyAlignment="1">
      <alignment vertical="center"/>
    </xf>
    <xf numFmtId="177" fontId="25" fillId="0" borderId="26" xfId="0" applyNumberFormat="1" applyFont="1" applyBorder="1" applyAlignment="1">
      <alignment vertical="center"/>
    </xf>
    <xf numFmtId="181" fontId="25" fillId="0" borderId="26" xfId="0" applyNumberFormat="1" applyFont="1" applyBorder="1" applyAlignment="1">
      <alignment horizontal="right"/>
    </xf>
    <xf numFmtId="181" fontId="126" fillId="0" borderId="26" xfId="0" applyNumberFormat="1" applyFont="1" applyBorder="1" applyAlignment="1">
      <alignment horizontal="right"/>
    </xf>
    <xf numFmtId="181" fontId="25" fillId="0" borderId="26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3" fontId="103" fillId="0" borderId="32" xfId="0" applyNumberFormat="1" applyFont="1" applyBorder="1" applyAlignment="1">
      <alignment horizontal="right" vertical="center"/>
    </xf>
    <xf numFmtId="0" fontId="109" fillId="0" borderId="0" xfId="146" applyFont="1" applyFill="1" applyBorder="1" applyAlignment="1">
      <alignment horizontal="left" vertical="center"/>
      <protection/>
    </xf>
    <xf numFmtId="0" fontId="127" fillId="0" borderId="0" xfId="146" applyFont="1" applyFill="1" applyBorder="1" applyAlignment="1">
      <alignment horizontal="center" vertical="center"/>
      <protection/>
    </xf>
    <xf numFmtId="0" fontId="100" fillId="0" borderId="0" xfId="146" applyFont="1" applyFill="1" applyBorder="1" applyAlignment="1">
      <alignment horizontal="center" vertical="center"/>
      <protection/>
    </xf>
    <xf numFmtId="176" fontId="7" fillId="0" borderId="0" xfId="0" applyNumberFormat="1" applyFont="1" applyFill="1" applyBorder="1" applyAlignment="1">
      <alignment horizontal="left" vertical="center"/>
    </xf>
    <xf numFmtId="0" fontId="95" fillId="0" borderId="0" xfId="146" applyFont="1" applyFill="1" applyAlignment="1">
      <alignment horizontal="left" vertical="center"/>
      <protection/>
    </xf>
    <xf numFmtId="0" fontId="24" fillId="0" borderId="0" xfId="148" applyFont="1" applyFill="1" applyAlignment="1">
      <alignment horizontal="center" vertical="center"/>
      <protection/>
    </xf>
    <xf numFmtId="0" fontId="103" fillId="0" borderId="32" xfId="148" applyFont="1" applyFill="1" applyBorder="1" applyAlignment="1">
      <alignment horizontal="right" vertical="center"/>
      <protection/>
    </xf>
    <xf numFmtId="0" fontId="5" fillId="0" borderId="26" xfId="148" applyFont="1" applyFill="1" applyBorder="1" applyAlignment="1">
      <alignment horizontal="center" vertical="center" wrapText="1"/>
      <protection/>
    </xf>
    <xf numFmtId="0" fontId="5" fillId="0" borderId="33" xfId="148" applyFont="1" applyFill="1" applyBorder="1" applyAlignment="1">
      <alignment horizontal="center" vertical="center" wrapText="1"/>
      <protection/>
    </xf>
    <xf numFmtId="0" fontId="5" fillId="0" borderId="31" xfId="148" applyFont="1" applyFill="1" applyBorder="1" applyAlignment="1">
      <alignment horizontal="center" vertical="center" wrapText="1"/>
      <protection/>
    </xf>
    <xf numFmtId="0" fontId="5" fillId="0" borderId="26" xfId="148" applyFont="1" applyFill="1" applyBorder="1" applyAlignment="1">
      <alignment horizontal="center" vertical="center"/>
      <protection/>
    </xf>
    <xf numFmtId="0" fontId="29" fillId="0" borderId="26" xfId="148" applyFont="1" applyFill="1" applyBorder="1" applyAlignment="1">
      <alignment horizontal="center" vertical="center" wrapText="1"/>
      <protection/>
    </xf>
    <xf numFmtId="0" fontId="30" fillId="0" borderId="26" xfId="148" applyFont="1" applyFill="1" applyBorder="1" applyAlignment="1">
      <alignment horizontal="center" vertical="center" wrapText="1"/>
      <protection/>
    </xf>
    <xf numFmtId="0" fontId="104" fillId="0" borderId="34" xfId="150" applyFont="1" applyFill="1" applyBorder="1" applyAlignment="1">
      <alignment horizontal="left" vertical="center" wrapText="1"/>
      <protection/>
    </xf>
    <xf numFmtId="0" fontId="104" fillId="0" borderId="0" xfId="150" applyFont="1" applyFill="1" applyBorder="1" applyAlignment="1">
      <alignment horizontal="left" vertical="center" wrapText="1"/>
      <protection/>
    </xf>
    <xf numFmtId="0" fontId="106" fillId="0" borderId="34" xfId="148" applyFont="1" applyFill="1" applyBorder="1" applyAlignment="1">
      <alignment horizontal="center" vertical="center" wrapText="1"/>
      <protection/>
    </xf>
    <xf numFmtId="0" fontId="106" fillId="0" borderId="35" xfId="148" applyFont="1" applyFill="1" applyBorder="1" applyAlignment="1">
      <alignment horizontal="center" vertical="center" wrapText="1"/>
      <protection/>
    </xf>
    <xf numFmtId="0" fontId="106" fillId="0" borderId="27" xfId="148" applyFont="1" applyFill="1" applyBorder="1" applyAlignment="1">
      <alignment horizontal="center" vertical="center" wrapText="1"/>
      <protection/>
    </xf>
    <xf numFmtId="0" fontId="106" fillId="0" borderId="26" xfId="148" applyFont="1" applyFill="1" applyBorder="1" applyAlignment="1">
      <alignment horizontal="center" vertical="center" wrapText="1"/>
      <protection/>
    </xf>
    <xf numFmtId="0" fontId="109" fillId="0" borderId="26" xfId="0" applyFont="1" applyFill="1" applyBorder="1" applyAlignment="1">
      <alignment horizontal="center" vertical="center"/>
    </xf>
    <xf numFmtId="0" fontId="109" fillId="0" borderId="26" xfId="0" applyFont="1" applyFill="1" applyBorder="1" applyAlignment="1">
      <alignment horizontal="center" vertical="center" wrapText="1"/>
    </xf>
    <xf numFmtId="0" fontId="109" fillId="0" borderId="31" xfId="0" applyFont="1" applyFill="1" applyBorder="1" applyAlignment="1">
      <alignment horizontal="center" vertical="center"/>
    </xf>
    <xf numFmtId="0" fontId="109" fillId="0" borderId="36" xfId="0" applyFont="1" applyFill="1" applyBorder="1" applyAlignment="1">
      <alignment horizontal="center" vertical="center"/>
    </xf>
    <xf numFmtId="187" fontId="109" fillId="0" borderId="31" xfId="0" applyNumberFormat="1" applyFont="1" applyFill="1" applyBorder="1" applyAlignment="1">
      <alignment horizontal="center" vertical="center"/>
    </xf>
    <xf numFmtId="187" fontId="109" fillId="0" borderId="36" xfId="0" applyNumberFormat="1" applyFont="1" applyFill="1" applyBorder="1" applyAlignment="1">
      <alignment horizontal="center" vertical="center"/>
    </xf>
    <xf numFmtId="187" fontId="109" fillId="0" borderId="31" xfId="0" applyNumberFormat="1" applyFont="1" applyFill="1" applyBorder="1" applyAlignment="1">
      <alignment horizontal="center" vertical="center" wrapText="1"/>
    </xf>
    <xf numFmtId="187" fontId="109" fillId="0" borderId="36" xfId="0" applyNumberFormat="1" applyFont="1" applyFill="1" applyBorder="1" applyAlignment="1">
      <alignment horizontal="center" vertical="center" wrapText="1"/>
    </xf>
    <xf numFmtId="0" fontId="95" fillId="0" borderId="0" xfId="146" applyFont="1" applyFill="1" applyAlignment="1">
      <alignment horizontal="left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25" fillId="0" borderId="32" xfId="0" applyFont="1" applyFill="1" applyBorder="1" applyAlignment="1">
      <alignment horizontal="right" vertical="center" wrapText="1"/>
    </xf>
    <xf numFmtId="0" fontId="23" fillId="0" borderId="0" xfId="146" applyFont="1" applyFill="1" applyBorder="1" applyAlignment="1">
      <alignment horizontal="left" vertical="center"/>
      <protection/>
    </xf>
    <xf numFmtId="0" fontId="24" fillId="0" borderId="0" xfId="146" applyFont="1" applyFill="1" applyBorder="1" applyAlignment="1">
      <alignment horizontal="center" vertical="center"/>
      <protection/>
    </xf>
    <xf numFmtId="0" fontId="100" fillId="0" borderId="32" xfId="146" applyFont="1" applyFill="1" applyBorder="1" applyAlignment="1">
      <alignment horizontal="center" vertical="center"/>
      <protection/>
    </xf>
    <xf numFmtId="0" fontId="100" fillId="0" borderId="34" xfId="161" applyFont="1" applyFill="1" applyBorder="1" applyAlignment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7" fillId="0" borderId="32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6" fillId="0" borderId="32" xfId="146" applyFont="1" applyFill="1" applyBorder="1" applyAlignment="1">
      <alignment horizontal="center" vertical="center"/>
      <protection/>
    </xf>
    <xf numFmtId="0" fontId="76" fillId="0" borderId="34" xfId="153" applyFont="1" applyFill="1" applyBorder="1" applyAlignment="1">
      <alignment horizontal="left" vertical="center" wrapText="1"/>
      <protection/>
    </xf>
    <xf numFmtId="0" fontId="102" fillId="57" borderId="0" xfId="153" applyFont="1" applyFill="1" applyBorder="1" applyAlignment="1">
      <alignment horizontal="left" vertical="center" wrapText="1"/>
      <protection/>
    </xf>
    <xf numFmtId="0" fontId="76" fillId="0" borderId="34" xfId="161" applyFont="1" applyFill="1" applyBorder="1" applyAlignment="1">
      <alignment horizontal="left" vertical="center" wrapText="1"/>
      <protection/>
    </xf>
    <xf numFmtId="0" fontId="76" fillId="0" borderId="34" xfId="161" applyFill="1" applyBorder="1" applyAlignment="1">
      <alignment horizontal="left" vertical="center" wrapText="1"/>
      <protection/>
    </xf>
    <xf numFmtId="0" fontId="12" fillId="0" borderId="0" xfId="0" applyNumberFormat="1" applyFont="1" applyFill="1" applyBorder="1" applyAlignment="1">
      <alignment horizontal="center" vertical="center" wrapText="1"/>
    </xf>
    <xf numFmtId="0" fontId="128" fillId="0" borderId="0" xfId="0" applyNumberFormat="1" applyFont="1" applyFill="1" applyBorder="1" applyAlignment="1">
      <alignment horizontal="center" vertical="center"/>
    </xf>
    <xf numFmtId="182" fontId="106" fillId="0" borderId="26" xfId="0" applyNumberFormat="1" applyFont="1" applyFill="1" applyBorder="1" applyAlignment="1">
      <alignment horizontal="center"/>
    </xf>
    <xf numFmtId="0" fontId="106" fillId="0" borderId="26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 shrinkToFit="1"/>
    </xf>
    <xf numFmtId="0" fontId="19" fillId="0" borderId="0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/>
    </xf>
    <xf numFmtId="0" fontId="7" fillId="0" borderId="32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6" fillId="0" borderId="0" xfId="161" applyFont="1" applyFill="1" applyAlignment="1">
      <alignment horizontal="left" vertical="center" wrapText="1"/>
      <protection/>
    </xf>
    <xf numFmtId="0" fontId="76" fillId="0" borderId="0" xfId="161" applyFill="1" applyAlignment="1">
      <alignment horizontal="left" vertical="center" wrapText="1"/>
      <protection/>
    </xf>
    <xf numFmtId="0" fontId="12" fillId="0" borderId="0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right" vertical="center"/>
    </xf>
    <xf numFmtId="0" fontId="101" fillId="0" borderId="37" xfId="0" applyFont="1" applyBorder="1" applyAlignment="1">
      <alignment horizontal="center" vertical="center"/>
    </xf>
    <xf numFmtId="0" fontId="101" fillId="0" borderId="36" xfId="0" applyFont="1" applyBorder="1" applyAlignment="1">
      <alignment horizontal="center" vertical="center"/>
    </xf>
    <xf numFmtId="0" fontId="101" fillId="0" borderId="38" xfId="0" applyFont="1" applyBorder="1" applyAlignment="1">
      <alignment horizontal="center" vertical="center"/>
    </xf>
    <xf numFmtId="0" fontId="129" fillId="0" borderId="0" xfId="0" applyFont="1" applyAlignment="1">
      <alignment horizontal="center" vertical="center"/>
    </xf>
    <xf numFmtId="0" fontId="96" fillId="0" borderId="0" xfId="0" applyFont="1" applyAlignment="1">
      <alignment horizontal="right" vertical="center"/>
    </xf>
    <xf numFmtId="0" fontId="97" fillId="0" borderId="26" xfId="0" applyFont="1" applyBorder="1" applyAlignment="1">
      <alignment horizontal="center" vertical="center" wrapText="1"/>
    </xf>
    <xf numFmtId="0" fontId="99" fillId="0" borderId="34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4" fillId="55" borderId="28" xfId="0" applyFont="1" applyFill="1" applyBorder="1" applyAlignment="1">
      <alignment horizontal="center" vertical="center" shrinkToFit="1"/>
    </xf>
    <xf numFmtId="0" fontId="4" fillId="55" borderId="20" xfId="0" applyFont="1" applyFill="1" applyBorder="1" applyAlignment="1">
      <alignment horizontal="center" vertical="center" shrinkToFit="1"/>
    </xf>
    <xf numFmtId="0" fontId="4" fillId="55" borderId="19" xfId="0" applyFont="1" applyFill="1" applyBorder="1" applyAlignment="1">
      <alignment horizontal="center" vertical="center" shrinkToFit="1"/>
    </xf>
    <xf numFmtId="0" fontId="4" fillId="55" borderId="21" xfId="0" applyFont="1" applyFill="1" applyBorder="1" applyAlignment="1">
      <alignment horizontal="center" vertical="center" shrinkToFit="1"/>
    </xf>
    <xf numFmtId="0" fontId="4" fillId="55" borderId="39" xfId="0" applyFont="1" applyFill="1" applyBorder="1" applyAlignment="1">
      <alignment horizontal="center" vertical="center" shrinkToFit="1"/>
    </xf>
    <xf numFmtId="0" fontId="4" fillId="55" borderId="22" xfId="0" applyFont="1" applyFill="1" applyBorder="1" applyAlignment="1">
      <alignment horizontal="center" vertical="center" shrinkToFit="1"/>
    </xf>
    <xf numFmtId="0" fontId="109" fillId="0" borderId="0" xfId="150" applyFont="1" applyFill="1" applyAlignment="1">
      <alignment horizontal="left" vertical="center"/>
      <protection/>
    </xf>
    <xf numFmtId="0" fontId="70" fillId="0" borderId="0" xfId="171" applyFont="1">
      <alignment vertical="center"/>
      <protection/>
    </xf>
    <xf numFmtId="0" fontId="71" fillId="0" borderId="0" xfId="171" applyFont="1" applyBorder="1" applyAlignment="1">
      <alignment horizontal="center" vertical="center" wrapText="1"/>
      <protection/>
    </xf>
    <xf numFmtId="0" fontId="72" fillId="0" borderId="0" xfId="171" applyFont="1">
      <alignment vertical="center"/>
      <protection/>
    </xf>
    <xf numFmtId="0" fontId="73" fillId="0" borderId="0" xfId="171" applyFont="1" applyBorder="1" applyAlignment="1">
      <alignment horizontal="right" vertical="center" wrapText="1"/>
      <protection/>
    </xf>
    <xf numFmtId="0" fontId="130" fillId="0" borderId="0" xfId="171" applyFont="1">
      <alignment vertical="center"/>
      <protection/>
    </xf>
    <xf numFmtId="0" fontId="74" fillId="0" borderId="26" xfId="171" applyFont="1" applyBorder="1" applyAlignment="1">
      <alignment horizontal="center" vertical="center" wrapText="1"/>
      <protection/>
    </xf>
    <xf numFmtId="0" fontId="75" fillId="0" borderId="26" xfId="171" applyFont="1" applyBorder="1" applyAlignment="1">
      <alignment horizontal="center" vertical="center" wrapText="1"/>
      <protection/>
    </xf>
    <xf numFmtId="0" fontId="75" fillId="0" borderId="26" xfId="171" applyFont="1" applyBorder="1" applyAlignment="1">
      <alignment horizontal="left" vertical="center" wrapText="1"/>
      <protection/>
    </xf>
    <xf numFmtId="0" fontId="75" fillId="0" borderId="26" xfId="171" applyFont="1" applyBorder="1" applyAlignment="1">
      <alignment vertical="center" wrapText="1"/>
      <protection/>
    </xf>
    <xf numFmtId="188" fontId="75" fillId="0" borderId="26" xfId="171" applyNumberFormat="1" applyFont="1" applyBorder="1" applyAlignment="1">
      <alignment vertical="center" wrapText="1"/>
      <protection/>
    </xf>
    <xf numFmtId="0" fontId="73" fillId="0" borderId="0" xfId="171" applyFont="1" applyBorder="1" applyAlignment="1">
      <alignment vertical="center" wrapText="1"/>
      <protection/>
    </xf>
  </cellXfs>
  <cellStyles count="26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1 3" xfId="20"/>
    <cellStyle name="20% - 强调文字颜色 2" xfId="21"/>
    <cellStyle name="20% - 强调文字颜色 2 2" xfId="22"/>
    <cellStyle name="20% - 强调文字颜色 2 2 2" xfId="23"/>
    <cellStyle name="20% - 强调文字颜色 2 2 2 2" xfId="24"/>
    <cellStyle name="20% - 强调文字颜色 2 2 3" xfId="25"/>
    <cellStyle name="20% - 强调文字颜色 2 3" xfId="26"/>
    <cellStyle name="20% - 强调文字颜色 3" xfId="27"/>
    <cellStyle name="20% - 强调文字颜色 3 2" xfId="28"/>
    <cellStyle name="20% - 强调文字颜色 3 2 2" xfId="29"/>
    <cellStyle name="20% - 强调文字颜色 3 2 2 2" xfId="30"/>
    <cellStyle name="20% - 强调文字颜色 3 2 3" xfId="31"/>
    <cellStyle name="20% - 强调文字颜色 3 3" xfId="32"/>
    <cellStyle name="20% - 强调文字颜色 4" xfId="33"/>
    <cellStyle name="20% - 强调文字颜色 4 2" xfId="34"/>
    <cellStyle name="20% - 强调文字颜色 4 2 2" xfId="35"/>
    <cellStyle name="20% - 强调文字颜色 4 2 2 2" xfId="36"/>
    <cellStyle name="20% - 强调文字颜色 4 2 3" xfId="37"/>
    <cellStyle name="20% - 强调文字颜色 4 3" xfId="38"/>
    <cellStyle name="20% - 强调文字颜色 5" xfId="39"/>
    <cellStyle name="20% - 强调文字颜色 5 2" xfId="40"/>
    <cellStyle name="20% - 强调文字颜色 5 2 2" xfId="41"/>
    <cellStyle name="20% - 强调文字颜色 5 2 2 2" xfId="42"/>
    <cellStyle name="20% - 强调文字颜色 5 2 3" xfId="43"/>
    <cellStyle name="20% - 强调文字颜色 5 3" xfId="44"/>
    <cellStyle name="20% - 强调文字颜色 6" xfId="45"/>
    <cellStyle name="20% - 强调文字颜色 6 2" xfId="46"/>
    <cellStyle name="20% - 强调文字颜色 6 2 2" xfId="47"/>
    <cellStyle name="20% - 强调文字颜色 6 2 2 2" xfId="48"/>
    <cellStyle name="20% - 强调文字颜色 6 2 3" xfId="49"/>
    <cellStyle name="20% - 强调文字颜色 6 3" xfId="50"/>
    <cellStyle name="40% - 强调文字颜色 1" xfId="51"/>
    <cellStyle name="40% - 强调文字颜色 1 2" xfId="52"/>
    <cellStyle name="40% - 强调文字颜色 1 2 2" xfId="53"/>
    <cellStyle name="40% - 强调文字颜色 1 2 2 2" xfId="54"/>
    <cellStyle name="40% - 强调文字颜色 1 2 3" xfId="55"/>
    <cellStyle name="40% - 强调文字颜色 1 3" xfId="56"/>
    <cellStyle name="40% - 强调文字颜色 2" xfId="57"/>
    <cellStyle name="40% - 强调文字颜色 2 2" xfId="58"/>
    <cellStyle name="40% - 强调文字颜色 2 2 2" xfId="59"/>
    <cellStyle name="40% - 强调文字颜色 2 2 2 2" xfId="60"/>
    <cellStyle name="40% - 强调文字颜色 2 2 3" xfId="61"/>
    <cellStyle name="40% - 强调文字颜色 2 3" xfId="62"/>
    <cellStyle name="40% - 强调文字颜色 3" xfId="63"/>
    <cellStyle name="40% - 强调文字颜色 3 2" xfId="64"/>
    <cellStyle name="40% - 强调文字颜色 3 2 2" xfId="65"/>
    <cellStyle name="40% - 强调文字颜色 3 2 2 2" xfId="66"/>
    <cellStyle name="40% - 强调文字颜色 3 2 3" xfId="67"/>
    <cellStyle name="40% - 强调文字颜色 3 3" xfId="68"/>
    <cellStyle name="40% - 强调文字颜色 4" xfId="69"/>
    <cellStyle name="40% - 强调文字颜色 4 2" xfId="70"/>
    <cellStyle name="40% - 强调文字颜色 4 2 2" xfId="71"/>
    <cellStyle name="40% - 强调文字颜色 4 2 2 2" xfId="72"/>
    <cellStyle name="40% - 强调文字颜色 4 2 3" xfId="73"/>
    <cellStyle name="40% - 强调文字颜色 4 3" xfId="74"/>
    <cellStyle name="40% - 强调文字颜色 5" xfId="75"/>
    <cellStyle name="40% - 强调文字颜色 5 2" xfId="76"/>
    <cellStyle name="40% - 强调文字颜色 5 2 2" xfId="77"/>
    <cellStyle name="40% - 强调文字颜色 5 2 2 2" xfId="78"/>
    <cellStyle name="40% - 强调文字颜色 5 2 3" xfId="79"/>
    <cellStyle name="40% - 强调文字颜色 5 3" xfId="80"/>
    <cellStyle name="40% - 强调文字颜色 6" xfId="81"/>
    <cellStyle name="40% - 强调文字颜色 6 2" xfId="82"/>
    <cellStyle name="40% - 强调文字颜色 6 2 2" xfId="83"/>
    <cellStyle name="40% - 强调文字颜色 6 2 2 2" xfId="84"/>
    <cellStyle name="40% - 强调文字颜色 6 2 3" xfId="85"/>
    <cellStyle name="40% - 强调文字颜色 6 3" xfId="86"/>
    <cellStyle name="60% - 强调文字颜色 1" xfId="87"/>
    <cellStyle name="60% - 强调文字颜色 1 2" xfId="88"/>
    <cellStyle name="60% - 强调文字颜色 1 2 2" xfId="89"/>
    <cellStyle name="60% - 强调文字颜色 1 2 2 2" xfId="90"/>
    <cellStyle name="60% - 强调文字颜色 2" xfId="91"/>
    <cellStyle name="60% - 强调文字颜色 2 2" xfId="92"/>
    <cellStyle name="60% - 强调文字颜色 2 2 2" xfId="93"/>
    <cellStyle name="60% - 强调文字颜色 2 2 2 2" xfId="94"/>
    <cellStyle name="60% - 强调文字颜色 3" xfId="95"/>
    <cellStyle name="60% - 强调文字颜色 3 2" xfId="96"/>
    <cellStyle name="60% - 强调文字颜色 3 2 2" xfId="97"/>
    <cellStyle name="60% - 强调文字颜色 3 2 2 2" xfId="98"/>
    <cellStyle name="60% - 强调文字颜色 4" xfId="99"/>
    <cellStyle name="60% - 强调文字颜色 4 2" xfId="100"/>
    <cellStyle name="60% - 强调文字颜色 4 2 2" xfId="101"/>
    <cellStyle name="60% - 强调文字颜色 4 2 2 2" xfId="102"/>
    <cellStyle name="60% - 强调文字颜色 5" xfId="103"/>
    <cellStyle name="60% - 强调文字颜色 5 2" xfId="104"/>
    <cellStyle name="60% - 强调文字颜色 5 2 2" xfId="105"/>
    <cellStyle name="60% - 强调文字颜色 5 2 2 2" xfId="106"/>
    <cellStyle name="60% - 强调文字颜色 6" xfId="107"/>
    <cellStyle name="60% - 强调文字颜色 6 2" xfId="108"/>
    <cellStyle name="60% - 强调文字颜色 6 2 2" xfId="109"/>
    <cellStyle name="60% - 强调文字颜色 6 2 2 2" xfId="110"/>
    <cellStyle name="Percent" xfId="111"/>
    <cellStyle name="百分比 2" xfId="112"/>
    <cellStyle name="百分比 2 2" xfId="113"/>
    <cellStyle name="百分比 2 3" xfId="114"/>
    <cellStyle name="百分比 2 3 2" xfId="115"/>
    <cellStyle name="标题" xfId="116"/>
    <cellStyle name="标题 1" xfId="117"/>
    <cellStyle name="标题 1 2" xfId="118"/>
    <cellStyle name="标题 1 2 2" xfId="119"/>
    <cellStyle name="标题 1 2 2 2" xfId="120"/>
    <cellStyle name="标题 2" xfId="121"/>
    <cellStyle name="标题 2 2" xfId="122"/>
    <cellStyle name="标题 2 2 2" xfId="123"/>
    <cellStyle name="标题 2 2 2 2" xfId="124"/>
    <cellStyle name="标题 3" xfId="125"/>
    <cellStyle name="标题 3 2" xfId="126"/>
    <cellStyle name="标题 3 2 2" xfId="127"/>
    <cellStyle name="标题 3 2 2 2" xfId="128"/>
    <cellStyle name="标题 4" xfId="129"/>
    <cellStyle name="标题 4 2" xfId="130"/>
    <cellStyle name="标题 4 2 2" xfId="131"/>
    <cellStyle name="标题 4 2 2 2" xfId="132"/>
    <cellStyle name="标题 5" xfId="133"/>
    <cellStyle name="标题 5 2" xfId="134"/>
    <cellStyle name="标题 5 2 2" xfId="135"/>
    <cellStyle name="差" xfId="136"/>
    <cellStyle name="差 2" xfId="137"/>
    <cellStyle name="差 2 2" xfId="138"/>
    <cellStyle name="差 2 2 2" xfId="139"/>
    <cellStyle name="差 2 3" xfId="140"/>
    <cellStyle name="差 3" xfId="141"/>
    <cellStyle name="差 4" xfId="142"/>
    <cellStyle name="常规 10" xfId="143"/>
    <cellStyle name="常规 11" xfId="144"/>
    <cellStyle name="常规 12" xfId="145"/>
    <cellStyle name="常规 2" xfId="146"/>
    <cellStyle name="常规 2 2" xfId="147"/>
    <cellStyle name="常规 2 2 2" xfId="148"/>
    <cellStyle name="常规 2 2 2 2" xfId="149"/>
    <cellStyle name="常规 2 2 3" xfId="150"/>
    <cellStyle name="常规 2 2 4" xfId="151"/>
    <cellStyle name="常规 2 3" xfId="152"/>
    <cellStyle name="常规 2 3 2" xfId="153"/>
    <cellStyle name="常规 2 4" xfId="154"/>
    <cellStyle name="常规 2 4 2" xfId="155"/>
    <cellStyle name="常规 2 5" xfId="156"/>
    <cellStyle name="常规 3" xfId="157"/>
    <cellStyle name="常规 3 2" xfId="158"/>
    <cellStyle name="常规 3 3" xfId="159"/>
    <cellStyle name="常规 3 3 2" xfId="160"/>
    <cellStyle name="常规 3 4" xfId="161"/>
    <cellStyle name="常规 4" xfId="162"/>
    <cellStyle name="常规 4 2" xfId="163"/>
    <cellStyle name="常规 4 3" xfId="164"/>
    <cellStyle name="常规 4 3 2" xfId="165"/>
    <cellStyle name="常规 5" xfId="166"/>
    <cellStyle name="常规 5 2" xfId="167"/>
    <cellStyle name="常规 5 3" xfId="168"/>
    <cellStyle name="常规 5 3 2" xfId="169"/>
    <cellStyle name="常规 6" xfId="170"/>
    <cellStyle name="常规 6 2" xfId="171"/>
    <cellStyle name="常规 6 2 2" xfId="172"/>
    <cellStyle name="常规 6 3" xfId="173"/>
    <cellStyle name="常规 7" xfId="174"/>
    <cellStyle name="常规 7 2" xfId="175"/>
    <cellStyle name="常规 7 2 2" xfId="176"/>
    <cellStyle name="常规 7 3" xfId="177"/>
    <cellStyle name="常规 8" xfId="178"/>
    <cellStyle name="常规 8 2" xfId="179"/>
    <cellStyle name="常规 9" xfId="180"/>
    <cellStyle name="常规_2007人代会数据 2" xfId="181"/>
    <cellStyle name="Hyperlink" xfId="182"/>
    <cellStyle name="好" xfId="183"/>
    <cellStyle name="好 2" xfId="184"/>
    <cellStyle name="好 2 2" xfId="185"/>
    <cellStyle name="好 2 2 2" xfId="186"/>
    <cellStyle name="好 2 3" xfId="187"/>
    <cellStyle name="好 3" xfId="188"/>
    <cellStyle name="汇总" xfId="189"/>
    <cellStyle name="汇总 2" xfId="190"/>
    <cellStyle name="汇总 2 2" xfId="191"/>
    <cellStyle name="汇总 2 2 2" xfId="192"/>
    <cellStyle name="汇总 2 3" xfId="193"/>
    <cellStyle name="汇总 3" xfId="194"/>
    <cellStyle name="Currency" xfId="195"/>
    <cellStyle name="Currency [0]" xfId="196"/>
    <cellStyle name="计算" xfId="197"/>
    <cellStyle name="计算 2" xfId="198"/>
    <cellStyle name="计算 2 2" xfId="199"/>
    <cellStyle name="计算 2 2 2" xfId="200"/>
    <cellStyle name="计算 2 3" xfId="201"/>
    <cellStyle name="计算 3" xfId="202"/>
    <cellStyle name="检查单元格" xfId="203"/>
    <cellStyle name="检查单元格 2" xfId="204"/>
    <cellStyle name="检查单元格 2 2" xfId="205"/>
    <cellStyle name="检查单元格 2 2 2" xfId="206"/>
    <cellStyle name="解释性文本" xfId="207"/>
    <cellStyle name="解释性文本 2" xfId="208"/>
    <cellStyle name="解释性文本 2 2" xfId="209"/>
    <cellStyle name="解释性文本 2 2 2" xfId="210"/>
    <cellStyle name="解释性文本 2 3" xfId="211"/>
    <cellStyle name="解释性文本 3" xfId="212"/>
    <cellStyle name="警告文本" xfId="213"/>
    <cellStyle name="警告文本 2" xfId="214"/>
    <cellStyle name="警告文本 2 2" xfId="215"/>
    <cellStyle name="警告文本 2 2 2" xfId="216"/>
    <cellStyle name="警告文本 2 3" xfId="217"/>
    <cellStyle name="警告文本 3" xfId="218"/>
    <cellStyle name="链接单元格" xfId="219"/>
    <cellStyle name="链接单元格 2" xfId="220"/>
    <cellStyle name="链接单元格 2 2" xfId="221"/>
    <cellStyle name="链接单元格 2 2 2" xfId="222"/>
    <cellStyle name="链接单元格 2 3" xfId="223"/>
    <cellStyle name="链接单元格 3" xfId="224"/>
    <cellStyle name="Comma" xfId="225"/>
    <cellStyle name="Comma [0]" xfId="226"/>
    <cellStyle name="强调文字颜色 1" xfId="227"/>
    <cellStyle name="强调文字颜色 1 2" xfId="228"/>
    <cellStyle name="强调文字颜色 1 2 2" xfId="229"/>
    <cellStyle name="强调文字颜色 1 2 2 2" xfId="230"/>
    <cellStyle name="强调文字颜色 2" xfId="231"/>
    <cellStyle name="强调文字颜色 2 2" xfId="232"/>
    <cellStyle name="强调文字颜色 2 2 2" xfId="233"/>
    <cellStyle name="强调文字颜色 2 2 2 2" xfId="234"/>
    <cellStyle name="强调文字颜色 3" xfId="235"/>
    <cellStyle name="强调文字颜色 3 2" xfId="236"/>
    <cellStyle name="强调文字颜色 3 2 2" xfId="237"/>
    <cellStyle name="强调文字颜色 3 2 2 2" xfId="238"/>
    <cellStyle name="强调文字颜色 4" xfId="239"/>
    <cellStyle name="强调文字颜色 4 2" xfId="240"/>
    <cellStyle name="强调文字颜色 4 2 2" xfId="241"/>
    <cellStyle name="强调文字颜色 4 2 2 2" xfId="242"/>
    <cellStyle name="强调文字颜色 5" xfId="243"/>
    <cellStyle name="强调文字颜色 5 2" xfId="244"/>
    <cellStyle name="强调文字颜色 5 2 2" xfId="245"/>
    <cellStyle name="强调文字颜色 5 2 2 2" xfId="246"/>
    <cellStyle name="强调文字颜色 6" xfId="247"/>
    <cellStyle name="强调文字颜色 6 2" xfId="248"/>
    <cellStyle name="强调文字颜色 6 2 2" xfId="249"/>
    <cellStyle name="强调文字颜色 6 2 2 2" xfId="250"/>
    <cellStyle name="适中" xfId="251"/>
    <cellStyle name="适中 2" xfId="252"/>
    <cellStyle name="适中 2 2" xfId="253"/>
    <cellStyle name="适中 2 2 2" xfId="254"/>
    <cellStyle name="适中 2 3" xfId="255"/>
    <cellStyle name="适中 3" xfId="256"/>
    <cellStyle name="输出" xfId="257"/>
    <cellStyle name="输出 2" xfId="258"/>
    <cellStyle name="输出 2 2" xfId="259"/>
    <cellStyle name="输出 2 2 2" xfId="260"/>
    <cellStyle name="输出 2 3" xfId="261"/>
    <cellStyle name="输出 3" xfId="262"/>
    <cellStyle name="输入" xfId="263"/>
    <cellStyle name="输入 2" xfId="264"/>
    <cellStyle name="输入 2 2" xfId="265"/>
    <cellStyle name="输入 2 2 2" xfId="266"/>
    <cellStyle name="输入 2 3" xfId="267"/>
    <cellStyle name="输入 3" xfId="268"/>
    <cellStyle name="Followed Hyperlink" xfId="269"/>
    <cellStyle name="注释" xfId="270"/>
    <cellStyle name="注释 2" xfId="271"/>
    <cellStyle name="注释 2 2" xfId="272"/>
    <cellStyle name="注释 2 2 2" xfId="273"/>
    <cellStyle name="注释 2 3" xfId="274"/>
    <cellStyle name="注释 3" xfId="2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"/>
    </sheetView>
  </sheetViews>
  <sheetFormatPr defaultColWidth="9.00390625" defaultRowHeight="14.25"/>
  <cols>
    <col min="1" max="1" width="15.625" style="0" customWidth="1"/>
    <col min="2" max="2" width="6.75390625" style="392" customWidth="1"/>
    <col min="3" max="3" width="7.625" style="392" customWidth="1"/>
    <col min="4" max="4" width="6.75390625" style="392" customWidth="1"/>
    <col min="5" max="5" width="5.50390625" style="122" customWidth="1"/>
    <col min="6" max="6" width="16.875" style="238" customWidth="1"/>
    <col min="7" max="7" width="7.50390625" style="392" customWidth="1"/>
    <col min="8" max="8" width="8.00390625" style="392" customWidth="1"/>
    <col min="9" max="9" width="7.375" style="392" customWidth="1"/>
    <col min="10" max="10" width="6.25390625" style="393" customWidth="1"/>
  </cols>
  <sheetData>
    <row r="1" spans="1:3" ht="22.5" customHeight="1">
      <c r="A1" s="36" t="s">
        <v>0</v>
      </c>
      <c r="B1" s="394"/>
      <c r="C1" s="394"/>
    </row>
    <row r="2" spans="1:10" ht="29.25" customHeight="1">
      <c r="A2" s="427" t="s">
        <v>1</v>
      </c>
      <c r="B2" s="427"/>
      <c r="C2" s="427"/>
      <c r="D2" s="427"/>
      <c r="E2" s="427"/>
      <c r="F2" s="427"/>
      <c r="G2" s="427"/>
      <c r="H2" s="427"/>
      <c r="I2" s="427"/>
      <c r="J2" s="427"/>
    </row>
    <row r="3" spans="9:10" ht="14.25">
      <c r="I3" s="428" t="s">
        <v>2</v>
      </c>
      <c r="J3" s="428"/>
    </row>
    <row r="4" spans="1:10" s="237" customFormat="1" ht="18" customHeight="1">
      <c r="A4" s="395" t="s">
        <v>3</v>
      </c>
      <c r="B4" s="396" t="s">
        <v>4</v>
      </c>
      <c r="C4" s="396" t="s">
        <v>5</v>
      </c>
      <c r="D4" s="396" t="s">
        <v>6</v>
      </c>
      <c r="E4" s="397" t="s">
        <v>7</v>
      </c>
      <c r="F4" s="398" t="s">
        <v>8</v>
      </c>
      <c r="G4" s="396" t="s">
        <v>4</v>
      </c>
      <c r="H4" s="396" t="s">
        <v>5</v>
      </c>
      <c r="I4" s="396" t="s">
        <v>6</v>
      </c>
      <c r="J4" s="397" t="s">
        <v>7</v>
      </c>
    </row>
    <row r="5" spans="1:10" s="391" customFormat="1" ht="18" customHeight="1">
      <c r="A5" s="399" t="s">
        <v>9</v>
      </c>
      <c r="B5" s="400">
        <v>361482</v>
      </c>
      <c r="C5" s="400">
        <v>515871</v>
      </c>
      <c r="D5" s="401">
        <f>SUM(D6,D30)</f>
        <v>571862</v>
      </c>
      <c r="E5" s="402"/>
      <c r="F5" s="403" t="s">
        <v>10</v>
      </c>
      <c r="G5" s="404">
        <v>361482</v>
      </c>
      <c r="H5" s="404">
        <v>515871</v>
      </c>
      <c r="I5" s="401">
        <f>SUM(I6,I30)</f>
        <v>571862</v>
      </c>
      <c r="J5" s="424"/>
    </row>
    <row r="6" spans="1:10" s="391" customFormat="1" ht="18" customHeight="1">
      <c r="A6" s="405" t="s">
        <v>11</v>
      </c>
      <c r="B6" s="401">
        <v>83600</v>
      </c>
      <c r="C6" s="401">
        <v>76000</v>
      </c>
      <c r="D6" s="401">
        <f>D7+D23</f>
        <v>76112</v>
      </c>
      <c r="E6" s="406">
        <v>2.7</v>
      </c>
      <c r="F6" s="405" t="s">
        <v>12</v>
      </c>
      <c r="G6" s="401">
        <v>335891</v>
      </c>
      <c r="H6" s="401">
        <v>504279.74</v>
      </c>
      <c r="I6" s="401">
        <f>SUM(I7:I29)</f>
        <v>509321</v>
      </c>
      <c r="J6" s="424">
        <v>5.7</v>
      </c>
    </row>
    <row r="7" spans="1:10" ht="18" customHeight="1">
      <c r="A7" s="407" t="s">
        <v>13</v>
      </c>
      <c r="B7" s="408">
        <v>43200</v>
      </c>
      <c r="C7" s="408">
        <v>42000</v>
      </c>
      <c r="D7" s="408">
        <v>42583</v>
      </c>
      <c r="E7" s="409">
        <v>9.111640659030927</v>
      </c>
      <c r="F7" s="407" t="s">
        <v>14</v>
      </c>
      <c r="G7" s="408">
        <v>21732</v>
      </c>
      <c r="H7" s="408">
        <v>25944.74</v>
      </c>
      <c r="I7" s="408">
        <v>29962</v>
      </c>
      <c r="J7" s="425">
        <v>15.02610565110565</v>
      </c>
    </row>
    <row r="8" spans="1:10" ht="18" customHeight="1">
      <c r="A8" s="407" t="s">
        <v>15</v>
      </c>
      <c r="B8" s="408">
        <v>18600</v>
      </c>
      <c r="C8" s="408">
        <v>17400</v>
      </c>
      <c r="D8" s="408">
        <v>16769</v>
      </c>
      <c r="E8" s="409">
        <v>2.6568717477808383</v>
      </c>
      <c r="F8" s="407" t="s">
        <v>16</v>
      </c>
      <c r="G8" s="408">
        <v>40</v>
      </c>
      <c r="H8" s="408">
        <v>40</v>
      </c>
      <c r="I8" s="408">
        <v>40</v>
      </c>
      <c r="J8" s="425">
        <v>-52.94117647058824</v>
      </c>
    </row>
    <row r="9" spans="1:10" ht="18" customHeight="1">
      <c r="A9" s="407" t="s">
        <v>17</v>
      </c>
      <c r="B9" s="408"/>
      <c r="C9" s="408">
        <v>0</v>
      </c>
      <c r="D9" s="408">
        <v>66</v>
      </c>
      <c r="E9" s="410" t="s">
        <v>18</v>
      </c>
      <c r="F9" s="407" t="s">
        <v>19</v>
      </c>
      <c r="G9" s="408">
        <v>9882</v>
      </c>
      <c r="H9" s="408">
        <v>11882</v>
      </c>
      <c r="I9" s="408">
        <v>12724</v>
      </c>
      <c r="J9" s="425">
        <v>7.6753829229076755</v>
      </c>
    </row>
    <row r="10" spans="1:10" ht="18" customHeight="1">
      <c r="A10" s="407" t="s">
        <v>20</v>
      </c>
      <c r="B10" s="408">
        <v>4500</v>
      </c>
      <c r="C10" s="408">
        <v>4500</v>
      </c>
      <c r="D10" s="408">
        <v>4241</v>
      </c>
      <c r="E10" s="409">
        <v>15.747816593886462</v>
      </c>
      <c r="F10" s="407" t="s">
        <v>21</v>
      </c>
      <c r="G10" s="408">
        <v>58205</v>
      </c>
      <c r="H10" s="408">
        <v>76783</v>
      </c>
      <c r="I10" s="408">
        <v>95845</v>
      </c>
      <c r="J10" s="425">
        <v>6.430586092788772</v>
      </c>
    </row>
    <row r="11" spans="1:10" ht="18" customHeight="1">
      <c r="A11" s="407" t="s">
        <v>22</v>
      </c>
      <c r="B11" s="408">
        <v>2600</v>
      </c>
      <c r="C11" s="408">
        <v>2600</v>
      </c>
      <c r="D11" s="408">
        <v>3032</v>
      </c>
      <c r="E11" s="409">
        <v>72.17490062464509</v>
      </c>
      <c r="F11" s="407" t="s">
        <v>23</v>
      </c>
      <c r="G11" s="408">
        <v>243</v>
      </c>
      <c r="H11" s="408">
        <v>269</v>
      </c>
      <c r="I11" s="408">
        <v>786</v>
      </c>
      <c r="J11" s="425">
        <v>29.064039408866993</v>
      </c>
    </row>
    <row r="12" spans="1:10" ht="18" customHeight="1">
      <c r="A12" s="407" t="s">
        <v>24</v>
      </c>
      <c r="B12" s="408">
        <v>350</v>
      </c>
      <c r="C12" s="408">
        <v>350</v>
      </c>
      <c r="D12" s="408">
        <v>360</v>
      </c>
      <c r="E12" s="409">
        <v>31.868131868131865</v>
      </c>
      <c r="F12" s="407" t="s">
        <v>25</v>
      </c>
      <c r="G12" s="408">
        <v>2476</v>
      </c>
      <c r="H12" s="408">
        <v>4126</v>
      </c>
      <c r="I12" s="408">
        <v>4583</v>
      </c>
      <c r="J12" s="425">
        <v>15.064022093899071</v>
      </c>
    </row>
    <row r="13" spans="1:10" ht="18" customHeight="1">
      <c r="A13" s="407" t="s">
        <v>26</v>
      </c>
      <c r="B13" s="408">
        <v>2100</v>
      </c>
      <c r="C13" s="408">
        <v>2100</v>
      </c>
      <c r="D13" s="408">
        <v>1860</v>
      </c>
      <c r="E13" s="409">
        <v>2.8761061946902653</v>
      </c>
      <c r="F13" s="407" t="s">
        <v>27</v>
      </c>
      <c r="G13" s="408">
        <v>48955</v>
      </c>
      <c r="H13" s="408">
        <v>57911</v>
      </c>
      <c r="I13" s="408">
        <v>51159</v>
      </c>
      <c r="J13" s="425">
        <v>16.130569995233017</v>
      </c>
    </row>
    <row r="14" spans="1:10" ht="22.5" customHeight="1">
      <c r="A14" s="407" t="s">
        <v>28</v>
      </c>
      <c r="B14" s="408">
        <v>1950</v>
      </c>
      <c r="C14" s="408">
        <v>1950</v>
      </c>
      <c r="D14" s="408">
        <v>1747</v>
      </c>
      <c r="E14" s="409">
        <v>9.805153991200504</v>
      </c>
      <c r="F14" s="411" t="s">
        <v>29</v>
      </c>
      <c r="G14" s="408">
        <v>39716</v>
      </c>
      <c r="H14" s="408">
        <v>48177</v>
      </c>
      <c r="I14" s="408">
        <v>53288</v>
      </c>
      <c r="J14" s="425">
        <v>17.74532116578651</v>
      </c>
    </row>
    <row r="15" spans="1:10" ht="18" customHeight="1">
      <c r="A15" s="407" t="s">
        <v>30</v>
      </c>
      <c r="B15" s="408">
        <v>400</v>
      </c>
      <c r="C15" s="408">
        <v>400</v>
      </c>
      <c r="D15" s="408">
        <v>466</v>
      </c>
      <c r="E15" s="409">
        <v>8.624708624708624</v>
      </c>
      <c r="F15" s="407" t="s">
        <v>31</v>
      </c>
      <c r="G15" s="408">
        <v>10596</v>
      </c>
      <c r="H15" s="408">
        <v>21518</v>
      </c>
      <c r="I15" s="408">
        <v>15722</v>
      </c>
      <c r="J15" s="425">
        <v>-36.99102276370632</v>
      </c>
    </row>
    <row r="16" spans="1:10" ht="18" customHeight="1">
      <c r="A16" s="407" t="s">
        <v>32</v>
      </c>
      <c r="B16" s="408">
        <v>1950</v>
      </c>
      <c r="C16" s="408">
        <v>1950</v>
      </c>
      <c r="D16" s="408">
        <v>1696</v>
      </c>
      <c r="E16" s="409">
        <v>-3.085714285714286</v>
      </c>
      <c r="F16" s="407" t="s">
        <v>33</v>
      </c>
      <c r="G16" s="408">
        <v>11273</v>
      </c>
      <c r="H16" s="408">
        <v>35493</v>
      </c>
      <c r="I16" s="408">
        <v>38542</v>
      </c>
      <c r="J16" s="425">
        <v>20.24459488971391</v>
      </c>
    </row>
    <row r="17" spans="1:10" ht="18" customHeight="1">
      <c r="A17" s="407" t="s">
        <v>34</v>
      </c>
      <c r="B17" s="408">
        <v>2650</v>
      </c>
      <c r="C17" s="408">
        <v>2650</v>
      </c>
      <c r="D17" s="408">
        <v>2749</v>
      </c>
      <c r="E17" s="409">
        <v>9.740518962075848</v>
      </c>
      <c r="F17" s="407" t="s">
        <v>35</v>
      </c>
      <c r="G17" s="408">
        <v>62785</v>
      </c>
      <c r="H17" s="408">
        <v>134117</v>
      </c>
      <c r="I17" s="408">
        <v>122298</v>
      </c>
      <c r="J17" s="425">
        <v>8.097262610816975</v>
      </c>
    </row>
    <row r="18" spans="1:10" ht="18" customHeight="1">
      <c r="A18" s="407" t="s">
        <v>36</v>
      </c>
      <c r="B18" s="408"/>
      <c r="C18" s="408">
        <v>0</v>
      </c>
      <c r="D18" s="408"/>
      <c r="E18" s="410" t="s">
        <v>18</v>
      </c>
      <c r="F18" s="407" t="s">
        <v>37</v>
      </c>
      <c r="G18" s="408">
        <v>33604</v>
      </c>
      <c r="H18" s="408">
        <v>44622</v>
      </c>
      <c r="I18" s="408">
        <v>46835</v>
      </c>
      <c r="J18" s="425">
        <v>37.201195219123505</v>
      </c>
    </row>
    <row r="19" spans="1:10" ht="18" customHeight="1">
      <c r="A19" s="407" t="s">
        <v>38</v>
      </c>
      <c r="B19" s="408">
        <v>1300</v>
      </c>
      <c r="C19" s="408">
        <v>1300</v>
      </c>
      <c r="D19" s="408">
        <v>2034</v>
      </c>
      <c r="E19" s="409">
        <v>84.57350272232304</v>
      </c>
      <c r="F19" s="407" t="s">
        <v>39</v>
      </c>
      <c r="G19" s="408">
        <v>1794</v>
      </c>
      <c r="H19" s="408">
        <v>2067</v>
      </c>
      <c r="I19" s="408">
        <v>2644</v>
      </c>
      <c r="J19" s="425">
        <v>28.97560975609756</v>
      </c>
    </row>
    <row r="20" spans="1:10" ht="18" customHeight="1">
      <c r="A20" s="407" t="s">
        <v>40</v>
      </c>
      <c r="B20" s="408">
        <v>3600</v>
      </c>
      <c r="C20" s="408">
        <v>3600</v>
      </c>
      <c r="D20" s="408">
        <v>4336</v>
      </c>
      <c r="E20" s="409">
        <v>-39.71917141665508</v>
      </c>
      <c r="F20" s="407" t="s">
        <v>41</v>
      </c>
      <c r="G20" s="408">
        <v>2998</v>
      </c>
      <c r="H20" s="408">
        <v>3293</v>
      </c>
      <c r="I20" s="408">
        <v>2225</v>
      </c>
      <c r="J20" s="425">
        <v>-45.45231674430008</v>
      </c>
    </row>
    <row r="21" spans="1:10" ht="18" customHeight="1">
      <c r="A21" s="407" t="s">
        <v>42</v>
      </c>
      <c r="B21" s="408">
        <v>3200</v>
      </c>
      <c r="C21" s="408">
        <v>3200</v>
      </c>
      <c r="D21" s="408">
        <v>3203</v>
      </c>
      <c r="E21" s="409">
        <v>419.96753246753246</v>
      </c>
      <c r="F21" s="407" t="s">
        <v>43</v>
      </c>
      <c r="G21" s="408">
        <v>5900</v>
      </c>
      <c r="H21" s="408">
        <v>7007</v>
      </c>
      <c r="I21" s="408">
        <v>6838</v>
      </c>
      <c r="J21" s="425">
        <v>-55.85539057456423</v>
      </c>
    </row>
    <row r="22" spans="1:10" ht="18" customHeight="1">
      <c r="A22" s="407" t="s">
        <v>44</v>
      </c>
      <c r="B22" s="408"/>
      <c r="C22" s="408"/>
      <c r="D22" s="408">
        <v>24</v>
      </c>
      <c r="E22" s="410" t="s">
        <v>18</v>
      </c>
      <c r="F22" s="407" t="s">
        <v>45</v>
      </c>
      <c r="G22" s="408">
        <v>12192</v>
      </c>
      <c r="H22" s="408">
        <v>21480</v>
      </c>
      <c r="I22" s="408">
        <v>19848</v>
      </c>
      <c r="J22" s="425">
        <v>-34.74057999605445</v>
      </c>
    </row>
    <row r="23" spans="1:10" ht="18" customHeight="1">
      <c r="A23" s="407" t="s">
        <v>46</v>
      </c>
      <c r="B23" s="408">
        <v>40400</v>
      </c>
      <c r="C23" s="408">
        <v>34000</v>
      </c>
      <c r="D23" s="408">
        <v>33529</v>
      </c>
      <c r="E23" s="409">
        <v>-4.440391028016075</v>
      </c>
      <c r="F23" s="407" t="s">
        <v>47</v>
      </c>
      <c r="G23" s="408"/>
      <c r="H23" s="408"/>
      <c r="I23" s="408">
        <v>30</v>
      </c>
      <c r="J23" s="425">
        <v>-86.11111111111111</v>
      </c>
    </row>
    <row r="24" spans="1:10" ht="16.5" customHeight="1">
      <c r="A24" s="407" t="s">
        <v>48</v>
      </c>
      <c r="B24" s="408">
        <v>3000</v>
      </c>
      <c r="C24" s="408">
        <v>3000</v>
      </c>
      <c r="D24" s="408">
        <v>2913</v>
      </c>
      <c r="E24" s="409">
        <v>-21.056910569105693</v>
      </c>
      <c r="F24" s="407" t="s">
        <v>49</v>
      </c>
      <c r="G24" s="408">
        <v>2500</v>
      </c>
      <c r="H24" s="408">
        <v>2550</v>
      </c>
      <c r="I24" s="408">
        <v>50</v>
      </c>
      <c r="J24" s="425">
        <v>-13.793103448275861</v>
      </c>
    </row>
    <row r="25" spans="1:10" ht="18" customHeight="1">
      <c r="A25" s="407" t="s">
        <v>50</v>
      </c>
      <c r="B25" s="408">
        <v>14000</v>
      </c>
      <c r="C25" s="408">
        <v>7600</v>
      </c>
      <c r="D25" s="408">
        <v>5539</v>
      </c>
      <c r="E25" s="409">
        <v>-29.376514088996558</v>
      </c>
      <c r="F25" s="407" t="s">
        <v>51</v>
      </c>
      <c r="G25" s="408">
        <v>7000</v>
      </c>
      <c r="H25" s="408">
        <v>7000</v>
      </c>
      <c r="I25" s="408">
        <v>5901</v>
      </c>
      <c r="J25" s="425">
        <v>87.51191611058151</v>
      </c>
    </row>
    <row r="26" spans="1:10" ht="18" customHeight="1">
      <c r="A26" s="407" t="s">
        <v>52</v>
      </c>
      <c r="B26" s="408">
        <v>3500</v>
      </c>
      <c r="C26" s="408">
        <v>3500</v>
      </c>
      <c r="D26" s="408">
        <v>2361</v>
      </c>
      <c r="E26" s="409">
        <v>2.385082393755421</v>
      </c>
      <c r="F26" s="407" t="s">
        <v>53</v>
      </c>
      <c r="G26" s="408"/>
      <c r="H26" s="408"/>
      <c r="I26" s="408">
        <v>1</v>
      </c>
      <c r="J26" s="410" t="s">
        <v>18</v>
      </c>
    </row>
    <row r="27" spans="1:10" ht="24.75" customHeight="1">
      <c r="A27" s="411" t="s">
        <v>54</v>
      </c>
      <c r="B27" s="408">
        <v>17000</v>
      </c>
      <c r="C27" s="408">
        <v>17000</v>
      </c>
      <c r="D27" s="408">
        <v>16088</v>
      </c>
      <c r="E27" s="409">
        <v>-8.246834721113265</v>
      </c>
      <c r="F27" s="407" t="s">
        <v>55</v>
      </c>
      <c r="G27" s="408">
        <v>4000</v>
      </c>
      <c r="H27" s="408">
        <v>0</v>
      </c>
      <c r="I27" s="408">
        <v>0</v>
      </c>
      <c r="J27" s="425"/>
    </row>
    <row r="28" spans="1:10" ht="18" customHeight="1">
      <c r="A28" s="407" t="s">
        <v>56</v>
      </c>
      <c r="B28" s="408">
        <v>200</v>
      </c>
      <c r="C28" s="408">
        <v>200</v>
      </c>
      <c r="D28" s="408">
        <v>213</v>
      </c>
      <c r="E28" s="409">
        <v>29.878048780487802</v>
      </c>
      <c r="F28" s="407"/>
      <c r="G28" s="408"/>
      <c r="H28" s="408"/>
      <c r="I28" s="408"/>
      <c r="J28" s="425"/>
    </row>
    <row r="29" spans="1:10" ht="18" customHeight="1">
      <c r="A29" s="407" t="s">
        <v>57</v>
      </c>
      <c r="B29" s="408">
        <v>2700</v>
      </c>
      <c r="C29" s="408">
        <v>2700</v>
      </c>
      <c r="D29" s="408">
        <v>6415</v>
      </c>
      <c r="E29" s="409">
        <v>80.70422535211267</v>
      </c>
      <c r="F29" s="407"/>
      <c r="G29" s="408"/>
      <c r="H29" s="408"/>
      <c r="I29" s="408"/>
      <c r="J29" s="425"/>
    </row>
    <row r="30" spans="1:10" s="237" customFormat="1" ht="18" customHeight="1">
      <c r="A30" s="412" t="s">
        <v>58</v>
      </c>
      <c r="B30" s="413">
        <v>277882</v>
      </c>
      <c r="C30" s="413">
        <v>439871</v>
      </c>
      <c r="D30" s="413">
        <f>D31+D32+D35+D36</f>
        <v>495750</v>
      </c>
      <c r="E30" s="414"/>
      <c r="F30" s="415" t="s">
        <v>59</v>
      </c>
      <c r="G30" s="416">
        <v>25591</v>
      </c>
      <c r="H30" s="416">
        <v>11591</v>
      </c>
      <c r="I30" s="416">
        <f>SUM(I31:I38)</f>
        <v>62541</v>
      </c>
      <c r="J30" s="426"/>
    </row>
    <row r="31" spans="1:10" ht="14.25">
      <c r="A31" s="417" t="s">
        <v>60</v>
      </c>
      <c r="B31" s="418">
        <v>250689</v>
      </c>
      <c r="C31" s="418">
        <v>357737</v>
      </c>
      <c r="D31" s="418">
        <v>394316</v>
      </c>
      <c r="E31" s="414"/>
      <c r="F31" s="419" t="s">
        <v>61</v>
      </c>
      <c r="G31" s="418">
        <v>11591</v>
      </c>
      <c r="H31" s="418">
        <v>11591</v>
      </c>
      <c r="I31" s="418">
        <v>13976</v>
      </c>
      <c r="J31" s="426"/>
    </row>
    <row r="32" spans="1:10" ht="14.25">
      <c r="A32" s="417" t="s">
        <v>62</v>
      </c>
      <c r="B32" s="418"/>
      <c r="C32" s="418">
        <v>40000</v>
      </c>
      <c r="D32" s="418">
        <v>54300</v>
      </c>
      <c r="E32" s="414"/>
      <c r="F32" s="419" t="s">
        <v>63</v>
      </c>
      <c r="G32" s="418">
        <v>14000</v>
      </c>
      <c r="H32" s="420"/>
      <c r="I32" s="418">
        <v>14300</v>
      </c>
      <c r="J32" s="426"/>
    </row>
    <row r="33" spans="1:10" ht="14.25">
      <c r="A33" s="417" t="s">
        <v>64</v>
      </c>
      <c r="B33" s="418"/>
      <c r="C33" s="418">
        <v>40000</v>
      </c>
      <c r="D33" s="418">
        <v>40000</v>
      </c>
      <c r="E33" s="414"/>
      <c r="F33" s="419" t="s">
        <v>65</v>
      </c>
      <c r="G33" s="420"/>
      <c r="H33" s="420"/>
      <c r="I33" s="418">
        <v>5112</v>
      </c>
      <c r="J33" s="426"/>
    </row>
    <row r="34" spans="1:10" ht="14.25">
      <c r="A34" s="417" t="s">
        <v>66</v>
      </c>
      <c r="B34" s="418"/>
      <c r="C34" s="418"/>
      <c r="D34" s="418">
        <v>14300</v>
      </c>
      <c r="E34" s="414"/>
      <c r="F34" s="419" t="s">
        <v>67</v>
      </c>
      <c r="G34" s="420"/>
      <c r="H34" s="420"/>
      <c r="I34" s="418">
        <v>29153</v>
      </c>
      <c r="J34" s="426"/>
    </row>
    <row r="35" spans="1:10" ht="14.25">
      <c r="A35" s="417" t="s">
        <v>68</v>
      </c>
      <c r="B35" s="418">
        <v>26993</v>
      </c>
      <c r="C35" s="418">
        <v>26867</v>
      </c>
      <c r="D35" s="418">
        <v>26867</v>
      </c>
      <c r="E35" s="414"/>
      <c r="F35" s="421"/>
      <c r="G35" s="420"/>
      <c r="H35" s="420"/>
      <c r="I35" s="418"/>
      <c r="J35" s="426"/>
    </row>
    <row r="36" spans="1:10" ht="14.25">
      <c r="A36" s="417" t="s">
        <v>69</v>
      </c>
      <c r="B36" s="418">
        <v>200</v>
      </c>
      <c r="C36" s="418">
        <v>15267</v>
      </c>
      <c r="D36" s="418">
        <v>20267</v>
      </c>
      <c r="E36" s="414"/>
      <c r="F36" s="421"/>
      <c r="G36" s="420"/>
      <c r="H36" s="420"/>
      <c r="I36" s="418"/>
      <c r="J36" s="426"/>
    </row>
    <row r="37" spans="1:10" ht="14.25">
      <c r="A37" s="417" t="s">
        <v>70</v>
      </c>
      <c r="B37" s="418"/>
      <c r="C37" s="418">
        <v>15000</v>
      </c>
      <c r="D37" s="418">
        <v>20000</v>
      </c>
      <c r="E37" s="414"/>
      <c r="F37" s="422"/>
      <c r="G37" s="423"/>
      <c r="H37" s="423"/>
      <c r="I37" s="423"/>
      <c r="J37" s="426"/>
    </row>
    <row r="38" spans="1:10" ht="14.25">
      <c r="A38" s="417" t="s">
        <v>71</v>
      </c>
      <c r="B38" s="418">
        <v>200</v>
      </c>
      <c r="C38" s="418">
        <v>267</v>
      </c>
      <c r="D38" s="418">
        <v>267</v>
      </c>
      <c r="E38" s="414"/>
      <c r="F38" s="422"/>
      <c r="G38" s="423"/>
      <c r="H38" s="423"/>
      <c r="I38" s="423"/>
      <c r="J38" s="426"/>
    </row>
  </sheetData>
  <sheetProtection/>
  <protectedRanges>
    <protectedRange sqref="D33:D38" name="区域4_1"/>
    <protectedRange password="CC23" sqref="D33:D38" name="区域2_1"/>
    <protectedRange sqref="D33:D38" name="区域3_1"/>
    <protectedRange sqref="I27" name="区域4_3"/>
    <protectedRange password="CC23" sqref="I27" name="区域2_3"/>
    <protectedRange sqref="I27" name="区域3_3"/>
  </protectedRanges>
  <mergeCells count="2">
    <mergeCell ref="A2:J2"/>
    <mergeCell ref="I3:J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A2" sqref="A2:E2"/>
    </sheetView>
  </sheetViews>
  <sheetFormatPr defaultColWidth="9.00390625" defaultRowHeight="14.25"/>
  <cols>
    <col min="1" max="1" width="38.375" style="123" customWidth="1"/>
    <col min="2" max="3" width="12.25390625" style="294" customWidth="1"/>
    <col min="4" max="4" width="11.50390625" style="294" customWidth="1"/>
    <col min="5" max="5" width="8.25390625" style="295" customWidth="1"/>
    <col min="6" max="16384" width="9.00390625" style="256" customWidth="1"/>
  </cols>
  <sheetData>
    <row r="1" spans="1:6" ht="18.75" customHeight="1">
      <c r="A1" s="285" t="s">
        <v>682</v>
      </c>
      <c r="B1" s="285"/>
      <c r="C1" s="285"/>
      <c r="D1" s="285"/>
      <c r="E1" s="285"/>
      <c r="F1" s="285"/>
    </row>
    <row r="2" spans="1:15" ht="42" customHeight="1">
      <c r="A2" s="457" t="s">
        <v>683</v>
      </c>
      <c r="B2" s="457"/>
      <c r="C2" s="457"/>
      <c r="D2" s="457"/>
      <c r="E2" s="457"/>
      <c r="F2" s="296"/>
      <c r="G2" s="296"/>
      <c r="H2" s="296"/>
      <c r="I2" s="296"/>
      <c r="J2" s="296"/>
      <c r="K2" s="296"/>
      <c r="L2" s="296"/>
      <c r="M2" s="296"/>
      <c r="N2" s="296"/>
      <c r="O2" s="296"/>
    </row>
    <row r="3" spans="1:5" ht="18" customHeight="1">
      <c r="A3" s="128"/>
      <c r="B3" s="297"/>
      <c r="C3" s="297"/>
      <c r="D3" s="458" t="s">
        <v>74</v>
      </c>
      <c r="E3" s="458"/>
    </row>
    <row r="4" spans="1:5" ht="18" customHeight="1">
      <c r="A4" s="298" t="s">
        <v>684</v>
      </c>
      <c r="B4" s="299" t="s">
        <v>4</v>
      </c>
      <c r="C4" s="299" t="s">
        <v>5</v>
      </c>
      <c r="D4" s="299" t="s">
        <v>6</v>
      </c>
      <c r="E4" s="300" t="s">
        <v>7</v>
      </c>
    </row>
    <row r="5" spans="1:5" ht="24.75" customHeight="1">
      <c r="A5" s="301" t="s">
        <v>648</v>
      </c>
      <c r="B5" s="302">
        <v>45777</v>
      </c>
      <c r="C5" s="302">
        <v>61624</v>
      </c>
      <c r="D5" s="303">
        <v>71994</v>
      </c>
      <c r="E5" s="304">
        <v>243.9</v>
      </c>
    </row>
    <row r="6" spans="1:5" ht="24.75" customHeight="1">
      <c r="A6" s="305" t="s">
        <v>241</v>
      </c>
      <c r="B6" s="306">
        <v>763</v>
      </c>
      <c r="C6" s="306">
        <v>1354</v>
      </c>
      <c r="D6" s="303">
        <v>1103</v>
      </c>
      <c r="E6" s="304"/>
    </row>
    <row r="7" spans="1:5" ht="24.75" customHeight="1">
      <c r="A7" s="307" t="s">
        <v>651</v>
      </c>
      <c r="B7" s="303">
        <v>756</v>
      </c>
      <c r="C7" s="303">
        <v>1347</v>
      </c>
      <c r="D7" s="303">
        <v>1096</v>
      </c>
      <c r="E7" s="304"/>
    </row>
    <row r="8" spans="1:5" ht="24.75" customHeight="1">
      <c r="A8" s="307" t="s">
        <v>653</v>
      </c>
      <c r="B8" s="303">
        <v>87</v>
      </c>
      <c r="C8" s="303">
        <v>87</v>
      </c>
      <c r="D8" s="303">
        <v>87</v>
      </c>
      <c r="E8" s="304"/>
    </row>
    <row r="9" spans="1:5" ht="24.75" customHeight="1">
      <c r="A9" s="307" t="s">
        <v>655</v>
      </c>
      <c r="B9" s="303">
        <v>669</v>
      </c>
      <c r="C9" s="303">
        <v>1260</v>
      </c>
      <c r="D9" s="303">
        <v>1009</v>
      </c>
      <c r="E9" s="304"/>
    </row>
    <row r="10" spans="1:5" ht="30.75" customHeight="1">
      <c r="A10" s="307" t="s">
        <v>656</v>
      </c>
      <c r="B10" s="303">
        <v>7</v>
      </c>
      <c r="C10" s="303">
        <v>7</v>
      </c>
      <c r="D10" s="303">
        <v>7</v>
      </c>
      <c r="E10" s="304"/>
    </row>
    <row r="11" spans="1:5" ht="24.75" customHeight="1">
      <c r="A11" s="307" t="s">
        <v>655</v>
      </c>
      <c r="B11" s="303">
        <v>7</v>
      </c>
      <c r="C11" s="303">
        <v>7</v>
      </c>
      <c r="D11" s="303">
        <v>7</v>
      </c>
      <c r="E11" s="304"/>
    </row>
    <row r="12" spans="1:5" ht="24.75" customHeight="1">
      <c r="A12" s="305" t="s">
        <v>360</v>
      </c>
      <c r="B12" s="306">
        <v>36691</v>
      </c>
      <c r="C12" s="306">
        <v>51799</v>
      </c>
      <c r="D12" s="303">
        <v>63957</v>
      </c>
      <c r="E12" s="304"/>
    </row>
    <row r="13" spans="1:5" ht="24.75" customHeight="1">
      <c r="A13" s="307" t="s">
        <v>657</v>
      </c>
      <c r="B13" s="303">
        <v>36691</v>
      </c>
      <c r="C13" s="303">
        <v>47999</v>
      </c>
      <c r="D13" s="303">
        <v>63557</v>
      </c>
      <c r="E13" s="304"/>
    </row>
    <row r="14" spans="1:5" ht="24.75" customHeight="1">
      <c r="A14" s="307" t="s">
        <v>658</v>
      </c>
      <c r="B14" s="303">
        <v>6000</v>
      </c>
      <c r="C14" s="303">
        <v>6000</v>
      </c>
      <c r="D14" s="303">
        <v>6243</v>
      </c>
      <c r="E14" s="304"/>
    </row>
    <row r="15" spans="1:5" ht="24.75" customHeight="1">
      <c r="A15" s="307" t="s">
        <v>659</v>
      </c>
      <c r="B15" s="303">
        <v>2000</v>
      </c>
      <c r="C15" s="303">
        <v>2000</v>
      </c>
      <c r="D15" s="303">
        <v>2060</v>
      </c>
      <c r="E15" s="304"/>
    </row>
    <row r="16" spans="1:5" ht="24.75" customHeight="1">
      <c r="A16" s="307" t="s">
        <v>660</v>
      </c>
      <c r="B16" s="303"/>
      <c r="C16" s="303"/>
      <c r="D16" s="303">
        <v>25262</v>
      </c>
      <c r="E16" s="304"/>
    </row>
    <row r="17" spans="1:5" ht="24.75" customHeight="1">
      <c r="A17" s="307" t="s">
        <v>661</v>
      </c>
      <c r="B17" s="303">
        <v>600</v>
      </c>
      <c r="C17" s="303">
        <v>600</v>
      </c>
      <c r="D17" s="303">
        <v>600</v>
      </c>
      <c r="E17" s="304"/>
    </row>
    <row r="18" spans="1:5" s="293" customFormat="1" ht="24.75" customHeight="1">
      <c r="A18" s="307" t="s">
        <v>662</v>
      </c>
      <c r="B18" s="303">
        <v>50</v>
      </c>
      <c r="C18" s="303">
        <v>50</v>
      </c>
      <c r="D18" s="303">
        <v>31</v>
      </c>
      <c r="E18" s="304"/>
    </row>
    <row r="19" spans="1:5" s="293" customFormat="1" ht="24.75" customHeight="1">
      <c r="A19" s="307" t="s">
        <v>663</v>
      </c>
      <c r="B19" s="303">
        <v>28041</v>
      </c>
      <c r="C19" s="303">
        <v>39349</v>
      </c>
      <c r="D19" s="303">
        <v>29361</v>
      </c>
      <c r="E19" s="304"/>
    </row>
    <row r="20" spans="1:5" ht="33" customHeight="1">
      <c r="A20" s="307" t="s">
        <v>664</v>
      </c>
      <c r="B20" s="303"/>
      <c r="C20" s="303">
        <v>3800</v>
      </c>
      <c r="D20" s="303">
        <v>400</v>
      </c>
      <c r="E20" s="304"/>
    </row>
    <row r="21" spans="1:5" ht="24.75" customHeight="1">
      <c r="A21" s="307" t="s">
        <v>665</v>
      </c>
      <c r="B21" s="303"/>
      <c r="C21" s="303">
        <v>3800</v>
      </c>
      <c r="D21" s="303">
        <v>400</v>
      </c>
      <c r="E21" s="304"/>
    </row>
    <row r="22" spans="1:5" ht="24.75" customHeight="1">
      <c r="A22" s="305" t="s">
        <v>373</v>
      </c>
      <c r="B22" s="306">
        <v>3222</v>
      </c>
      <c r="C22" s="306">
        <v>3472</v>
      </c>
      <c r="D22" s="303">
        <v>3316</v>
      </c>
      <c r="E22" s="308"/>
    </row>
    <row r="23" spans="1:5" ht="32.25" customHeight="1">
      <c r="A23" s="307" t="s">
        <v>666</v>
      </c>
      <c r="B23" s="303">
        <v>913</v>
      </c>
      <c r="C23" s="303">
        <v>1043</v>
      </c>
      <c r="D23" s="303">
        <v>907</v>
      </c>
      <c r="E23" s="304"/>
    </row>
    <row r="24" spans="1:5" ht="24.75" customHeight="1">
      <c r="A24" s="307" t="s">
        <v>655</v>
      </c>
      <c r="B24" s="303">
        <v>913</v>
      </c>
      <c r="C24" s="303">
        <v>1043</v>
      </c>
      <c r="D24" s="303">
        <v>907</v>
      </c>
      <c r="E24" s="309"/>
    </row>
    <row r="25" spans="1:5" ht="24.75" customHeight="1">
      <c r="A25" s="307" t="s">
        <v>667</v>
      </c>
      <c r="B25" s="303">
        <v>274</v>
      </c>
      <c r="C25" s="303">
        <v>394</v>
      </c>
      <c r="D25" s="303">
        <v>396</v>
      </c>
      <c r="E25" s="309"/>
    </row>
    <row r="26" spans="1:5" ht="24.75" customHeight="1">
      <c r="A26" s="307" t="s">
        <v>655</v>
      </c>
      <c r="B26" s="303">
        <v>136</v>
      </c>
      <c r="C26" s="303">
        <v>136</v>
      </c>
      <c r="D26" s="303">
        <v>136</v>
      </c>
      <c r="E26" s="309"/>
    </row>
    <row r="27" spans="1:5" ht="24.75" customHeight="1">
      <c r="A27" s="307" t="s">
        <v>668</v>
      </c>
      <c r="B27" s="303">
        <v>138</v>
      </c>
      <c r="C27" s="303">
        <v>258</v>
      </c>
      <c r="D27" s="303">
        <v>260</v>
      </c>
      <c r="E27" s="309"/>
    </row>
    <row r="28" spans="1:5" ht="38.25" customHeight="1">
      <c r="A28" s="307" t="s">
        <v>669</v>
      </c>
      <c r="B28" s="303">
        <v>2035</v>
      </c>
      <c r="C28" s="303">
        <v>2035</v>
      </c>
      <c r="D28" s="303">
        <v>2013</v>
      </c>
      <c r="E28" s="309"/>
    </row>
    <row r="29" spans="1:5" ht="24.75" customHeight="1">
      <c r="A29" s="307" t="s">
        <v>670</v>
      </c>
      <c r="B29" s="303">
        <v>2035</v>
      </c>
      <c r="C29" s="303">
        <v>2035</v>
      </c>
      <c r="D29" s="303">
        <v>2013</v>
      </c>
      <c r="E29" s="309"/>
    </row>
    <row r="30" spans="1:5" ht="24.75" customHeight="1">
      <c r="A30" s="305" t="s">
        <v>454</v>
      </c>
      <c r="B30" s="306">
        <v>10</v>
      </c>
      <c r="C30" s="306">
        <v>33</v>
      </c>
      <c r="D30" s="303"/>
      <c r="E30" s="309"/>
    </row>
    <row r="31" spans="1:5" ht="24.75" customHeight="1">
      <c r="A31" s="307" t="s">
        <v>671</v>
      </c>
      <c r="B31" s="303">
        <v>10</v>
      </c>
      <c r="C31" s="303">
        <v>33</v>
      </c>
      <c r="D31" s="303"/>
      <c r="E31" s="309"/>
    </row>
    <row r="32" spans="1:5" ht="24.75" customHeight="1">
      <c r="A32" s="305" t="s">
        <v>672</v>
      </c>
      <c r="B32" s="306">
        <v>3591</v>
      </c>
      <c r="C32" s="306">
        <v>3466</v>
      </c>
      <c r="D32" s="303">
        <v>2117</v>
      </c>
      <c r="E32" s="309"/>
    </row>
    <row r="33" spans="1:5" ht="24.75" customHeight="1">
      <c r="A33" s="307" t="s">
        <v>673</v>
      </c>
      <c r="B33" s="303">
        <v>0</v>
      </c>
      <c r="C33" s="303">
        <v>11</v>
      </c>
      <c r="D33" s="303">
        <v>11</v>
      </c>
      <c r="E33" s="309"/>
    </row>
    <row r="34" spans="1:5" ht="24.75" customHeight="1">
      <c r="A34" s="307" t="s">
        <v>674</v>
      </c>
      <c r="B34" s="303">
        <v>3591</v>
      </c>
      <c r="C34" s="303">
        <v>3455</v>
      </c>
      <c r="D34" s="303">
        <v>2106</v>
      </c>
      <c r="E34" s="309"/>
    </row>
    <row r="35" spans="1:5" ht="24.75" customHeight="1">
      <c r="A35" s="305" t="s">
        <v>491</v>
      </c>
      <c r="B35" s="306">
        <v>1500</v>
      </c>
      <c r="C35" s="306">
        <v>1500</v>
      </c>
      <c r="D35" s="303">
        <v>1501</v>
      </c>
      <c r="E35" s="310"/>
    </row>
    <row r="36" spans="1:5" ht="24.75" customHeight="1">
      <c r="A36" s="307" t="s">
        <v>675</v>
      </c>
      <c r="B36" s="303">
        <v>1500</v>
      </c>
      <c r="C36" s="303">
        <v>1500</v>
      </c>
      <c r="D36" s="303">
        <v>1501</v>
      </c>
      <c r="E36" s="310"/>
    </row>
  </sheetData>
  <sheetProtection/>
  <mergeCells count="2">
    <mergeCell ref="A2:E2"/>
    <mergeCell ref="D3:E3"/>
  </mergeCells>
  <printOptions/>
  <pageMargins left="0.6692913385826772" right="0.6692913385826772" top="0.7480314960629921" bottom="0.7480314960629921" header="0.31496062992125984" footer="0.31496062992125984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1"/>
  <sheetViews>
    <sheetView zoomScaleSheetLayoutView="100" workbookViewId="0" topLeftCell="A1">
      <selection activeCell="E13" sqref="E13"/>
    </sheetView>
  </sheetViews>
  <sheetFormatPr defaultColWidth="9.00390625" defaultRowHeight="19.5" customHeight="1"/>
  <cols>
    <col min="1" max="1" width="39.00390625" style="104" customWidth="1"/>
    <col min="2" max="2" width="11.875" style="105" customWidth="1"/>
    <col min="3" max="3" width="51.125" style="106" customWidth="1"/>
    <col min="4" max="4" width="11.875" style="107" customWidth="1"/>
    <col min="5" max="5" width="13.00390625" style="103" customWidth="1"/>
    <col min="6" max="16384" width="9.00390625" style="103" customWidth="1"/>
  </cols>
  <sheetData>
    <row r="1" spans="1:4" ht="19.5" customHeight="1">
      <c r="A1" s="459" t="s">
        <v>685</v>
      </c>
      <c r="B1" s="459"/>
      <c r="C1" s="459"/>
      <c r="D1" s="459"/>
    </row>
    <row r="2" spans="1:4" ht="29.25" customHeight="1">
      <c r="A2" s="460" t="s">
        <v>686</v>
      </c>
      <c r="B2" s="460"/>
      <c r="C2" s="460"/>
      <c r="D2" s="460"/>
    </row>
    <row r="3" spans="1:4" ht="11.25" customHeight="1">
      <c r="A3" s="286"/>
      <c r="B3" s="287"/>
      <c r="C3" s="286"/>
      <c r="D3" s="288"/>
    </row>
    <row r="4" spans="1:4" ht="19.5" customHeight="1">
      <c r="A4" s="461"/>
      <c r="B4" s="461"/>
      <c r="C4" s="461"/>
      <c r="D4" s="109" t="s">
        <v>74</v>
      </c>
    </row>
    <row r="5" spans="1:4" ht="24" customHeight="1">
      <c r="A5" s="110" t="s">
        <v>687</v>
      </c>
      <c r="B5" s="111" t="s">
        <v>6</v>
      </c>
      <c r="C5" s="110" t="s">
        <v>688</v>
      </c>
      <c r="D5" s="111" t="s">
        <v>6</v>
      </c>
    </row>
    <row r="6" spans="1:5" ht="24" customHeight="1">
      <c r="A6" s="289" t="s">
        <v>677</v>
      </c>
      <c r="B6" s="290">
        <f>SUM(B7:B16)</f>
        <v>0</v>
      </c>
      <c r="C6" s="289" t="s">
        <v>689</v>
      </c>
      <c r="D6" s="290">
        <f>SUM(D7:D19)</f>
        <v>0</v>
      </c>
      <c r="E6" s="105"/>
    </row>
    <row r="7" spans="1:5" ht="24" customHeight="1">
      <c r="A7" s="114" t="s">
        <v>690</v>
      </c>
      <c r="B7" s="115"/>
      <c r="C7" s="116" t="s">
        <v>691</v>
      </c>
      <c r="D7" s="291"/>
      <c r="E7" s="105"/>
    </row>
    <row r="8" spans="1:4" ht="21" customHeight="1">
      <c r="A8" s="114" t="s">
        <v>692</v>
      </c>
      <c r="B8" s="115"/>
      <c r="C8" s="116" t="s">
        <v>693</v>
      </c>
      <c r="D8" s="115"/>
    </row>
    <row r="9" spans="1:4" ht="21" customHeight="1">
      <c r="A9" s="114" t="s">
        <v>694</v>
      </c>
      <c r="B9" s="115"/>
      <c r="C9" s="116" t="s">
        <v>695</v>
      </c>
      <c r="D9" s="115"/>
    </row>
    <row r="10" spans="1:4" ht="21" customHeight="1">
      <c r="A10" s="114" t="s">
        <v>696</v>
      </c>
      <c r="B10" s="115"/>
      <c r="C10" s="116" t="s">
        <v>697</v>
      </c>
      <c r="D10" s="115"/>
    </row>
    <row r="11" spans="1:4" ht="21" customHeight="1">
      <c r="A11" s="114" t="s">
        <v>698</v>
      </c>
      <c r="B11" s="115"/>
      <c r="C11" s="116" t="s">
        <v>699</v>
      </c>
      <c r="D11" s="115"/>
    </row>
    <row r="12" spans="1:4" ht="21" customHeight="1">
      <c r="A12" s="114" t="s">
        <v>700</v>
      </c>
      <c r="B12" s="115"/>
      <c r="C12" s="116" t="s">
        <v>701</v>
      </c>
      <c r="D12" s="115"/>
    </row>
    <row r="13" spans="1:4" ht="21" customHeight="1">
      <c r="A13" s="114" t="s">
        <v>702</v>
      </c>
      <c r="B13" s="115"/>
      <c r="C13" s="116" t="s">
        <v>703</v>
      </c>
      <c r="D13" s="115"/>
    </row>
    <row r="14" spans="1:4" ht="21" customHeight="1">
      <c r="A14" s="114" t="s">
        <v>704</v>
      </c>
      <c r="B14" s="115"/>
      <c r="C14" s="116" t="s">
        <v>705</v>
      </c>
      <c r="D14" s="115"/>
    </row>
    <row r="15" spans="1:4" ht="21" customHeight="1">
      <c r="A15" s="114" t="s">
        <v>706</v>
      </c>
      <c r="B15" s="115"/>
      <c r="C15" s="116" t="s">
        <v>707</v>
      </c>
      <c r="D15" s="115"/>
    </row>
    <row r="16" spans="1:4" ht="21" customHeight="1">
      <c r="A16" s="114" t="s">
        <v>708</v>
      </c>
      <c r="B16" s="115"/>
      <c r="C16" s="116" t="s">
        <v>709</v>
      </c>
      <c r="D16" s="115"/>
    </row>
    <row r="17" spans="1:4" ht="21" customHeight="1">
      <c r="A17" s="114"/>
      <c r="B17" s="115"/>
      <c r="C17" s="116" t="s">
        <v>710</v>
      </c>
      <c r="D17" s="115"/>
    </row>
    <row r="18" spans="1:4" ht="21" customHeight="1">
      <c r="A18" s="114"/>
      <c r="B18" s="115"/>
      <c r="C18" s="116" t="s">
        <v>711</v>
      </c>
      <c r="D18" s="115"/>
    </row>
    <row r="19" spans="1:4" ht="21" customHeight="1">
      <c r="A19" s="114"/>
      <c r="B19" s="115"/>
      <c r="C19" s="116" t="s">
        <v>712</v>
      </c>
      <c r="D19" s="115"/>
    </row>
    <row r="20" spans="1:4" ht="19.5" customHeight="1">
      <c r="A20" s="462" t="s">
        <v>533</v>
      </c>
      <c r="B20" s="462"/>
      <c r="C20" s="462"/>
      <c r="D20" s="462"/>
    </row>
    <row r="21" ht="19.5" customHeight="1">
      <c r="B21" s="292"/>
    </row>
  </sheetData>
  <sheetProtection/>
  <mergeCells count="5">
    <mergeCell ref="A1:B1"/>
    <mergeCell ref="C1:D1"/>
    <mergeCell ref="A2:D2"/>
    <mergeCell ref="A4:C4"/>
    <mergeCell ref="A20:D2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2" sqref="A2:J2"/>
    </sheetView>
  </sheetViews>
  <sheetFormatPr defaultColWidth="12.125" defaultRowHeight="15" customHeight="1"/>
  <cols>
    <col min="1" max="1" width="30.00390625" style="57" customWidth="1"/>
    <col min="2" max="2" width="8.625" style="57" customWidth="1"/>
    <col min="3" max="10" width="9.625" style="57" customWidth="1"/>
    <col min="11" max="16384" width="12.125" style="57" customWidth="1"/>
  </cols>
  <sheetData>
    <row r="1" ht="15" customHeight="1">
      <c r="A1" s="285" t="s">
        <v>713</v>
      </c>
    </row>
    <row r="2" spans="1:10" ht="33.75" customHeight="1">
      <c r="A2" s="463" t="s">
        <v>714</v>
      </c>
      <c r="B2" s="463"/>
      <c r="C2" s="463"/>
      <c r="D2" s="463"/>
      <c r="E2" s="463"/>
      <c r="F2" s="463"/>
      <c r="G2" s="463"/>
      <c r="H2" s="463"/>
      <c r="I2" s="463"/>
      <c r="J2" s="463"/>
    </row>
    <row r="3" spans="1:10" ht="16.5" customHeight="1">
      <c r="A3" s="464"/>
      <c r="B3" s="464"/>
      <c r="C3" s="464"/>
      <c r="D3" s="464"/>
      <c r="E3" s="464"/>
      <c r="F3" s="464"/>
      <c r="G3" s="464"/>
      <c r="H3" s="464"/>
      <c r="I3" s="464"/>
      <c r="J3" s="464"/>
    </row>
    <row r="4" spans="1:10" ht="16.5" customHeight="1">
      <c r="A4" s="464" t="s">
        <v>74</v>
      </c>
      <c r="B4" s="464"/>
      <c r="C4" s="464"/>
      <c r="D4" s="464"/>
      <c r="E4" s="464"/>
      <c r="F4" s="464"/>
      <c r="G4" s="464"/>
      <c r="H4" s="464"/>
      <c r="I4" s="464"/>
      <c r="J4" s="464"/>
    </row>
    <row r="5" spans="1:10" ht="67.5" customHeight="1">
      <c r="A5" s="58" t="s">
        <v>715</v>
      </c>
      <c r="B5" s="59" t="s">
        <v>635</v>
      </c>
      <c r="C5" s="59" t="s">
        <v>716</v>
      </c>
      <c r="D5" s="59" t="s">
        <v>717</v>
      </c>
      <c r="E5" s="59" t="s">
        <v>718</v>
      </c>
      <c r="F5" s="59" t="s">
        <v>719</v>
      </c>
      <c r="G5" s="59" t="s">
        <v>720</v>
      </c>
      <c r="H5" s="59" t="s">
        <v>721</v>
      </c>
      <c r="I5" s="59" t="s">
        <v>722</v>
      </c>
      <c r="J5" s="59" t="s">
        <v>723</v>
      </c>
    </row>
    <row r="6" spans="1:10" ht="16.5" customHeight="1">
      <c r="A6" s="60" t="s">
        <v>724</v>
      </c>
      <c r="B6" s="61">
        <f aca="true" t="shared" si="0" ref="B6:B18">SUM(C6:J6)</f>
        <v>0</v>
      </c>
      <c r="C6" s="61">
        <v>0</v>
      </c>
      <c r="D6" s="61">
        <v>0</v>
      </c>
      <c r="E6" s="61">
        <v>0</v>
      </c>
      <c r="F6" s="61">
        <v>0</v>
      </c>
      <c r="G6" s="61">
        <v>0</v>
      </c>
      <c r="H6" s="61">
        <v>0</v>
      </c>
      <c r="I6" s="61">
        <v>0</v>
      </c>
      <c r="J6" s="61">
        <v>0</v>
      </c>
    </row>
    <row r="7" spans="1:10" ht="16.5" customHeight="1">
      <c r="A7" s="62" t="s">
        <v>725</v>
      </c>
      <c r="B7" s="61">
        <f t="shared" si="0"/>
        <v>0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</row>
    <row r="8" spans="1:10" ht="15" customHeight="1">
      <c r="A8" s="62" t="s">
        <v>726</v>
      </c>
      <c r="B8" s="61">
        <f t="shared" si="0"/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</row>
    <row r="9" spans="1:10" ht="15" customHeight="1">
      <c r="A9" s="62" t="s">
        <v>727</v>
      </c>
      <c r="B9" s="61">
        <f t="shared" si="0"/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</row>
    <row r="10" spans="1:10" ht="16.5" customHeight="1">
      <c r="A10" s="62" t="s">
        <v>728</v>
      </c>
      <c r="B10" s="61">
        <f t="shared" si="0"/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</row>
    <row r="11" spans="1:10" ht="16.5" customHeight="1">
      <c r="A11" s="62" t="s">
        <v>729</v>
      </c>
      <c r="B11" s="61">
        <f t="shared" si="0"/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</row>
    <row r="12" spans="1:10" ht="16.5" customHeight="1">
      <c r="A12" s="62" t="s">
        <v>730</v>
      </c>
      <c r="B12" s="61">
        <f t="shared" si="0"/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</row>
    <row r="13" spans="1:10" ht="16.5" customHeight="1">
      <c r="A13" s="60" t="s">
        <v>731</v>
      </c>
      <c r="B13" s="61">
        <f t="shared" si="0"/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</row>
    <row r="14" spans="1:10" ht="16.5" customHeight="1">
      <c r="A14" s="62" t="s">
        <v>732</v>
      </c>
      <c r="B14" s="61">
        <f t="shared" si="0"/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</row>
    <row r="15" spans="1:10" ht="16.5" customHeight="1">
      <c r="A15" s="62" t="s">
        <v>733</v>
      </c>
      <c r="B15" s="61">
        <f t="shared" si="0"/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</row>
    <row r="16" spans="1:10" ht="16.5" customHeight="1">
      <c r="A16" s="62" t="s">
        <v>734</v>
      </c>
      <c r="B16" s="61">
        <f t="shared" si="0"/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</row>
    <row r="17" spans="1:10" ht="16.5" customHeight="1">
      <c r="A17" s="60" t="s">
        <v>735</v>
      </c>
      <c r="B17" s="61">
        <f t="shared" si="0"/>
        <v>0</v>
      </c>
      <c r="C17" s="61">
        <f aca="true" t="shared" si="1" ref="C17:J17">SUM(C6)-SUM(C13)</f>
        <v>0</v>
      </c>
      <c r="D17" s="61">
        <f t="shared" si="1"/>
        <v>0</v>
      </c>
      <c r="E17" s="61">
        <f t="shared" si="1"/>
        <v>0</v>
      </c>
      <c r="F17" s="61">
        <f t="shared" si="1"/>
        <v>0</v>
      </c>
      <c r="G17" s="61">
        <f t="shared" si="1"/>
        <v>0</v>
      </c>
      <c r="H17" s="61">
        <f t="shared" si="1"/>
        <v>0</v>
      </c>
      <c r="I17" s="61">
        <f t="shared" si="1"/>
        <v>0</v>
      </c>
      <c r="J17" s="61">
        <f t="shared" si="1"/>
        <v>0</v>
      </c>
    </row>
    <row r="18" spans="1:10" ht="16.5" customHeight="1">
      <c r="A18" s="60" t="s">
        <v>736</v>
      </c>
      <c r="B18" s="61">
        <f t="shared" si="0"/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</row>
    <row r="19" ht="15" customHeight="1">
      <c r="A19" s="57" t="s">
        <v>737</v>
      </c>
    </row>
  </sheetData>
  <sheetProtection/>
  <mergeCells count="3">
    <mergeCell ref="A2:J2"/>
    <mergeCell ref="A3:J3"/>
    <mergeCell ref="A4:J4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2" sqref="A2:F2"/>
    </sheetView>
  </sheetViews>
  <sheetFormatPr defaultColWidth="9.00390625" defaultRowHeight="14.25"/>
  <cols>
    <col min="1" max="1" width="29.875" style="0" customWidth="1"/>
    <col min="2" max="2" width="8.125" style="257" customWidth="1"/>
    <col min="3" max="3" width="6.00390625" style="258" customWidth="1"/>
    <col min="4" max="4" width="24.125" style="0" customWidth="1"/>
    <col min="5" max="5" width="7.50390625" style="257" customWidth="1"/>
    <col min="6" max="6" width="6.375" style="0" customWidth="1"/>
  </cols>
  <sheetData>
    <row r="1" spans="1:4" ht="21" customHeight="1">
      <c r="A1" s="433" t="s">
        <v>738</v>
      </c>
      <c r="B1" s="433"/>
      <c r="C1" s="433"/>
      <c r="D1" s="433"/>
    </row>
    <row r="2" spans="1:6" ht="22.5">
      <c r="A2" s="427" t="s">
        <v>739</v>
      </c>
      <c r="B2" s="427"/>
      <c r="C2" s="427"/>
      <c r="D2" s="427"/>
      <c r="E2" s="427"/>
      <c r="F2" s="427"/>
    </row>
    <row r="4" spans="4:6" ht="22.5" customHeight="1">
      <c r="D4" s="63"/>
      <c r="E4" s="465" t="s">
        <v>740</v>
      </c>
      <c r="F4" s="465"/>
    </row>
    <row r="5" spans="1:6" ht="22.5" customHeight="1">
      <c r="A5" s="64" t="s">
        <v>3</v>
      </c>
      <c r="B5" s="259" t="s">
        <v>6</v>
      </c>
      <c r="C5" s="260" t="s">
        <v>7</v>
      </c>
      <c r="D5" s="65" t="s">
        <v>8</v>
      </c>
      <c r="E5" s="259" t="s">
        <v>6</v>
      </c>
      <c r="F5" s="261" t="s">
        <v>7</v>
      </c>
    </row>
    <row r="6" spans="1:6" ht="22.5" customHeight="1">
      <c r="A6" s="262" t="s">
        <v>646</v>
      </c>
      <c r="B6" s="263">
        <v>267</v>
      </c>
      <c r="C6" s="264"/>
      <c r="D6" s="265" t="s">
        <v>646</v>
      </c>
      <c r="E6" s="263">
        <v>267</v>
      </c>
      <c r="F6" s="266"/>
    </row>
    <row r="7" spans="1:6" s="214" customFormat="1" ht="22.5" customHeight="1">
      <c r="A7" s="267" t="s">
        <v>741</v>
      </c>
      <c r="B7" s="263">
        <v>200</v>
      </c>
      <c r="C7" s="268"/>
      <c r="D7" s="267" t="s">
        <v>742</v>
      </c>
      <c r="E7" s="269">
        <v>0</v>
      </c>
      <c r="F7" s="270"/>
    </row>
    <row r="8" spans="1:6" s="256" customFormat="1" ht="31.5" customHeight="1">
      <c r="A8" s="158" t="s">
        <v>743</v>
      </c>
      <c r="B8" s="271">
        <v>200</v>
      </c>
      <c r="C8" s="272"/>
      <c r="D8" s="158" t="s">
        <v>744</v>
      </c>
      <c r="E8" s="271">
        <v>0</v>
      </c>
      <c r="F8" s="273"/>
    </row>
    <row r="9" spans="1:6" ht="22.5" customHeight="1">
      <c r="A9" s="274"/>
      <c r="B9" s="275"/>
      <c r="C9" s="264"/>
      <c r="D9" s="274"/>
      <c r="E9" s="275"/>
      <c r="F9" s="276"/>
    </row>
    <row r="10" spans="1:6" ht="22.5" customHeight="1">
      <c r="A10" s="274"/>
      <c r="B10" s="275"/>
      <c r="C10" s="264"/>
      <c r="D10" s="274"/>
      <c r="E10" s="275"/>
      <c r="F10" s="276"/>
    </row>
    <row r="11" spans="1:6" ht="22.5" customHeight="1">
      <c r="A11" s="274"/>
      <c r="B11" s="275"/>
      <c r="C11" s="264"/>
      <c r="D11" s="274"/>
      <c r="E11" s="275"/>
      <c r="F11" s="276"/>
    </row>
    <row r="12" spans="1:6" ht="22.5" customHeight="1">
      <c r="A12" s="274"/>
      <c r="B12" s="275"/>
      <c r="C12" s="264"/>
      <c r="D12" s="274"/>
      <c r="E12" s="275"/>
      <c r="F12" s="276"/>
    </row>
    <row r="13" spans="1:6" ht="22.5" customHeight="1">
      <c r="A13" s="274"/>
      <c r="B13" s="275"/>
      <c r="C13" s="264"/>
      <c r="D13" s="274"/>
      <c r="E13" s="275"/>
      <c r="F13" s="276"/>
    </row>
    <row r="14" spans="1:6" ht="22.5" customHeight="1">
      <c r="A14" s="274"/>
      <c r="B14" s="275"/>
      <c r="C14" s="264"/>
      <c r="D14" s="274"/>
      <c r="E14" s="275"/>
      <c r="F14" s="276"/>
    </row>
    <row r="15" spans="1:6" ht="22.5" customHeight="1">
      <c r="A15" s="274"/>
      <c r="B15" s="275"/>
      <c r="C15" s="264"/>
      <c r="D15" s="274"/>
      <c r="E15" s="275"/>
      <c r="F15" s="276"/>
    </row>
    <row r="16" spans="1:6" ht="22.5" customHeight="1">
      <c r="A16" s="274"/>
      <c r="B16" s="275"/>
      <c r="C16" s="264"/>
      <c r="D16" s="274"/>
      <c r="E16" s="275"/>
      <c r="F16" s="276"/>
    </row>
    <row r="17" spans="1:6" ht="22.5" customHeight="1">
      <c r="A17" s="274"/>
      <c r="B17" s="275"/>
      <c r="C17" s="264"/>
      <c r="D17" s="274"/>
      <c r="E17" s="275"/>
      <c r="F17" s="276"/>
    </row>
    <row r="18" spans="1:6" ht="22.5" customHeight="1">
      <c r="A18" s="274"/>
      <c r="B18" s="275"/>
      <c r="C18" s="264"/>
      <c r="D18" s="274"/>
      <c r="E18" s="275"/>
      <c r="F18" s="276"/>
    </row>
    <row r="19" spans="1:6" ht="22.5" customHeight="1">
      <c r="A19" s="274"/>
      <c r="B19" s="275"/>
      <c r="C19" s="264"/>
      <c r="D19" s="274"/>
      <c r="E19" s="275"/>
      <c r="F19" s="276"/>
    </row>
    <row r="20" spans="1:6" ht="22.5" customHeight="1">
      <c r="A20" s="274"/>
      <c r="B20" s="275"/>
      <c r="C20" s="264"/>
      <c r="D20" s="274"/>
      <c r="E20" s="275"/>
      <c r="F20" s="276"/>
    </row>
    <row r="21" spans="1:6" ht="22.5" customHeight="1">
      <c r="A21" s="274"/>
      <c r="B21" s="275"/>
      <c r="C21" s="264"/>
      <c r="D21" s="274"/>
      <c r="E21" s="275"/>
      <c r="F21" s="276"/>
    </row>
    <row r="22" spans="1:6" ht="22.5" customHeight="1">
      <c r="A22" s="274"/>
      <c r="B22" s="275"/>
      <c r="C22" s="264"/>
      <c r="D22" s="274"/>
      <c r="E22" s="275"/>
      <c r="F22" s="276"/>
    </row>
    <row r="23" spans="1:6" ht="22.5" customHeight="1">
      <c r="A23" s="274"/>
      <c r="B23" s="275"/>
      <c r="C23" s="264"/>
      <c r="D23" s="274"/>
      <c r="E23" s="275"/>
      <c r="F23" s="276"/>
    </row>
    <row r="24" spans="1:6" ht="22.5" customHeight="1">
      <c r="A24" s="274"/>
      <c r="B24" s="275"/>
      <c r="C24" s="264"/>
      <c r="D24" s="274"/>
      <c r="E24" s="275"/>
      <c r="F24" s="276"/>
    </row>
    <row r="25" spans="1:6" ht="22.5" customHeight="1">
      <c r="A25" s="274"/>
      <c r="B25" s="275"/>
      <c r="C25" s="264"/>
      <c r="D25" s="274"/>
      <c r="E25" s="275"/>
      <c r="F25" s="276"/>
    </row>
    <row r="26" spans="1:6" ht="22.5" customHeight="1">
      <c r="A26" s="274"/>
      <c r="B26" s="275"/>
      <c r="C26" s="264"/>
      <c r="D26" s="274"/>
      <c r="E26" s="275"/>
      <c r="F26" s="276"/>
    </row>
    <row r="27" spans="1:6" ht="22.5" customHeight="1">
      <c r="A27" s="274"/>
      <c r="B27" s="275"/>
      <c r="C27" s="264"/>
      <c r="D27" s="274"/>
      <c r="E27" s="275"/>
      <c r="F27" s="276"/>
    </row>
    <row r="28" spans="1:6" ht="22.5" customHeight="1">
      <c r="A28" s="277" t="s">
        <v>58</v>
      </c>
      <c r="B28" s="278">
        <v>67</v>
      </c>
      <c r="C28" s="264"/>
      <c r="D28" s="72" t="s">
        <v>59</v>
      </c>
      <c r="E28" s="278">
        <v>267</v>
      </c>
      <c r="F28" s="279"/>
    </row>
    <row r="29" spans="1:6" ht="22.5" customHeight="1">
      <c r="A29" s="219" t="s">
        <v>745</v>
      </c>
      <c r="B29" s="280">
        <v>67</v>
      </c>
      <c r="C29" s="281"/>
      <c r="D29" s="282" t="s">
        <v>746</v>
      </c>
      <c r="E29" s="280">
        <v>267</v>
      </c>
      <c r="F29" s="219"/>
    </row>
    <row r="30" spans="1:6" ht="14.25">
      <c r="A30" s="237"/>
      <c r="B30" s="283"/>
      <c r="C30" s="284"/>
      <c r="D30" s="237"/>
      <c r="E30" s="283"/>
      <c r="F30" s="237"/>
    </row>
    <row r="31" spans="1:6" ht="14.25">
      <c r="A31" s="237"/>
      <c r="B31" s="283"/>
      <c r="C31" s="284"/>
      <c r="D31" s="237"/>
      <c r="E31" s="283"/>
      <c r="F31" s="237"/>
    </row>
    <row r="32" ht="3.75" customHeight="1"/>
  </sheetData>
  <sheetProtection/>
  <mergeCells count="3">
    <mergeCell ref="A1:D1"/>
    <mergeCell ref="A2:F2"/>
    <mergeCell ref="E4:F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2" sqref="A2:F2"/>
    </sheetView>
  </sheetViews>
  <sheetFormatPr defaultColWidth="9.00390625" defaultRowHeight="14.25"/>
  <cols>
    <col min="1" max="1" width="22.625" style="0" customWidth="1"/>
    <col min="2" max="2" width="9.625" style="238" bestFit="1" customWidth="1"/>
    <col min="3" max="3" width="7.75390625" style="239" customWidth="1"/>
    <col min="4" max="4" width="24.875" style="238" customWidth="1"/>
    <col min="5" max="5" width="9.625" style="238" bestFit="1" customWidth="1"/>
    <col min="6" max="6" width="7.375" style="239" customWidth="1"/>
  </cols>
  <sheetData>
    <row r="1" spans="1:4" ht="22.5" customHeight="1">
      <c r="A1" s="433" t="s">
        <v>747</v>
      </c>
      <c r="B1" s="433"/>
      <c r="C1" s="433"/>
      <c r="D1" s="433"/>
    </row>
    <row r="2" spans="1:6" ht="29.25" customHeight="1">
      <c r="A2" s="427" t="s">
        <v>748</v>
      </c>
      <c r="B2" s="427"/>
      <c r="C2" s="427"/>
      <c r="D2" s="427"/>
      <c r="E2" s="427"/>
      <c r="F2" s="427"/>
    </row>
    <row r="3" spans="5:6" ht="14.25">
      <c r="E3" s="466" t="s">
        <v>74</v>
      </c>
      <c r="F3" s="466"/>
    </row>
    <row r="4" spans="1:6" s="237" customFormat="1" ht="18" customHeight="1">
      <c r="A4" s="240" t="s">
        <v>3</v>
      </c>
      <c r="B4" s="241" t="s">
        <v>499</v>
      </c>
      <c r="C4" s="242" t="s">
        <v>7</v>
      </c>
      <c r="D4" s="241" t="s">
        <v>8</v>
      </c>
      <c r="E4" s="241" t="s">
        <v>499</v>
      </c>
      <c r="F4" s="242" t="s">
        <v>7</v>
      </c>
    </row>
    <row r="5" spans="1:6" s="237" customFormat="1" ht="18" customHeight="1">
      <c r="A5" s="240" t="s">
        <v>646</v>
      </c>
      <c r="B5" s="243">
        <f>SUM(B6,B28)</f>
        <v>390587</v>
      </c>
      <c r="C5" s="244"/>
      <c r="D5" s="241" t="s">
        <v>646</v>
      </c>
      <c r="E5" s="243">
        <f>SUM(E6,E29)</f>
        <v>390587</v>
      </c>
      <c r="F5" s="244"/>
    </row>
    <row r="6" spans="1:6" s="237" customFormat="1" ht="18" customHeight="1">
      <c r="A6" s="218" t="s">
        <v>749</v>
      </c>
      <c r="B6" s="243">
        <f>SUM(B7,B21)</f>
        <v>76000</v>
      </c>
      <c r="C6" s="245">
        <v>3</v>
      </c>
      <c r="D6" s="218" t="s">
        <v>104</v>
      </c>
      <c r="E6" s="243">
        <f>SUM(E7:E27)</f>
        <v>379467</v>
      </c>
      <c r="F6" s="245">
        <v>13</v>
      </c>
    </row>
    <row r="7" spans="1:6" ht="18" customHeight="1">
      <c r="A7" s="218" t="s">
        <v>13</v>
      </c>
      <c r="B7" s="246">
        <f>SUM(B8:B20)</f>
        <v>46000</v>
      </c>
      <c r="C7" s="245">
        <v>8</v>
      </c>
      <c r="D7" s="246" t="s">
        <v>14</v>
      </c>
      <c r="E7" s="246">
        <v>24653</v>
      </c>
      <c r="F7" s="247"/>
    </row>
    <row r="8" spans="1:6" ht="18" customHeight="1">
      <c r="A8" s="248" t="s">
        <v>750</v>
      </c>
      <c r="B8" s="246">
        <v>21500</v>
      </c>
      <c r="C8" s="245"/>
      <c r="D8" s="246" t="s">
        <v>16</v>
      </c>
      <c r="E8" s="246">
        <v>40</v>
      </c>
      <c r="F8" s="247"/>
    </row>
    <row r="9" spans="1:6" ht="18" customHeight="1">
      <c r="A9" s="248" t="s">
        <v>751</v>
      </c>
      <c r="B9" s="246">
        <v>6000</v>
      </c>
      <c r="C9" s="245"/>
      <c r="D9" s="246" t="s">
        <v>19</v>
      </c>
      <c r="E9" s="246">
        <v>10047</v>
      </c>
      <c r="F9" s="247"/>
    </row>
    <row r="10" spans="1:6" ht="18" customHeight="1">
      <c r="A10" s="248" t="s">
        <v>752</v>
      </c>
      <c r="B10" s="246">
        <v>1500</v>
      </c>
      <c r="C10" s="245"/>
      <c r="D10" s="246" t="s">
        <v>21</v>
      </c>
      <c r="E10" s="246">
        <v>67293</v>
      </c>
      <c r="F10" s="247"/>
    </row>
    <row r="11" spans="1:6" ht="18" customHeight="1">
      <c r="A11" s="248" t="s">
        <v>753</v>
      </c>
      <c r="B11" s="246">
        <v>400</v>
      </c>
      <c r="C11" s="245"/>
      <c r="D11" s="246" t="s">
        <v>23</v>
      </c>
      <c r="E11" s="246">
        <v>1222</v>
      </c>
      <c r="F11" s="247"/>
    </row>
    <row r="12" spans="1:6" ht="18" customHeight="1">
      <c r="A12" s="248" t="s">
        <v>754</v>
      </c>
      <c r="B12" s="246">
        <v>1900</v>
      </c>
      <c r="C12" s="245"/>
      <c r="D12" s="246" t="s">
        <v>755</v>
      </c>
      <c r="E12" s="246">
        <v>4202</v>
      </c>
      <c r="F12" s="247"/>
    </row>
    <row r="13" spans="1:6" ht="18" customHeight="1">
      <c r="A13" s="248" t="s">
        <v>756</v>
      </c>
      <c r="B13" s="246">
        <v>2000</v>
      </c>
      <c r="C13" s="245"/>
      <c r="D13" s="246" t="s">
        <v>27</v>
      </c>
      <c r="E13" s="246">
        <v>48635</v>
      </c>
      <c r="F13" s="247"/>
    </row>
    <row r="14" spans="1:6" ht="18" customHeight="1">
      <c r="A14" s="248" t="s">
        <v>757</v>
      </c>
      <c r="B14" s="246">
        <v>600</v>
      </c>
      <c r="C14" s="245"/>
      <c r="D14" s="246" t="s">
        <v>758</v>
      </c>
      <c r="E14" s="246">
        <v>41444</v>
      </c>
      <c r="F14" s="247"/>
    </row>
    <row r="15" spans="1:6" ht="18" customHeight="1">
      <c r="A15" s="248" t="s">
        <v>759</v>
      </c>
      <c r="B15" s="246">
        <v>2000</v>
      </c>
      <c r="C15" s="245"/>
      <c r="D15" s="246" t="s">
        <v>31</v>
      </c>
      <c r="E15" s="246">
        <v>13445</v>
      </c>
      <c r="F15" s="247"/>
    </row>
    <row r="16" spans="1:6" ht="18" customHeight="1">
      <c r="A16" s="248" t="s">
        <v>760</v>
      </c>
      <c r="B16" s="246">
        <v>3000</v>
      </c>
      <c r="C16" s="245"/>
      <c r="D16" s="246" t="s">
        <v>33</v>
      </c>
      <c r="E16" s="246">
        <v>7495</v>
      </c>
      <c r="F16" s="247"/>
    </row>
    <row r="17" spans="1:6" ht="18" customHeight="1">
      <c r="A17" s="248" t="s">
        <v>761</v>
      </c>
      <c r="B17" s="246">
        <v>500</v>
      </c>
      <c r="C17" s="245"/>
      <c r="D17" s="246" t="s">
        <v>35</v>
      </c>
      <c r="E17" s="246">
        <v>90809</v>
      </c>
      <c r="F17" s="247"/>
    </row>
    <row r="18" spans="1:6" ht="18" customHeight="1">
      <c r="A18" s="248" t="s">
        <v>762</v>
      </c>
      <c r="B18" s="246">
        <v>4500</v>
      </c>
      <c r="C18" s="245"/>
      <c r="D18" s="246" t="s">
        <v>37</v>
      </c>
      <c r="E18" s="246">
        <v>24590</v>
      </c>
      <c r="F18" s="247"/>
    </row>
    <row r="19" spans="1:6" ht="18" customHeight="1">
      <c r="A19" s="248" t="s">
        <v>763</v>
      </c>
      <c r="B19" s="246">
        <v>2000</v>
      </c>
      <c r="C19" s="245"/>
      <c r="D19" s="246" t="s">
        <v>39</v>
      </c>
      <c r="E19" s="246">
        <v>1608</v>
      </c>
      <c r="F19" s="247"/>
    </row>
    <row r="20" spans="1:6" ht="18" customHeight="1">
      <c r="A20" s="248" t="s">
        <v>764</v>
      </c>
      <c r="B20" s="246">
        <v>100</v>
      </c>
      <c r="C20" s="245"/>
      <c r="D20" s="246" t="s">
        <v>41</v>
      </c>
      <c r="E20" s="246">
        <v>3823</v>
      </c>
      <c r="F20" s="247"/>
    </row>
    <row r="21" spans="1:6" ht="18" customHeight="1">
      <c r="A21" s="249" t="s">
        <v>46</v>
      </c>
      <c r="B21" s="246">
        <f>SUM(B22:B27)</f>
        <v>30000</v>
      </c>
      <c r="C21" s="247" t="s">
        <v>765</v>
      </c>
      <c r="D21" s="246" t="s">
        <v>766</v>
      </c>
      <c r="E21" s="246">
        <v>1879</v>
      </c>
      <c r="F21" s="247"/>
    </row>
    <row r="22" spans="1:6" ht="18" customHeight="1">
      <c r="A22" s="248" t="s">
        <v>767</v>
      </c>
      <c r="B22" s="246">
        <v>1000</v>
      </c>
      <c r="C22" s="245"/>
      <c r="D22" s="246" t="s">
        <v>45</v>
      </c>
      <c r="E22" s="246">
        <v>15010</v>
      </c>
      <c r="F22" s="247"/>
    </row>
    <row r="23" spans="1:6" ht="18" customHeight="1">
      <c r="A23" s="248" t="s">
        <v>768</v>
      </c>
      <c r="B23" s="246">
        <v>400</v>
      </c>
      <c r="C23" s="245"/>
      <c r="D23" s="246" t="s">
        <v>769</v>
      </c>
      <c r="E23" s="250">
        <v>4672</v>
      </c>
      <c r="F23" s="247"/>
    </row>
    <row r="24" spans="1:6" ht="18" customHeight="1">
      <c r="A24" s="248" t="s">
        <v>770</v>
      </c>
      <c r="B24" s="246">
        <v>400</v>
      </c>
      <c r="C24" s="245"/>
      <c r="D24" s="246" t="s">
        <v>771</v>
      </c>
      <c r="E24" s="246">
        <v>4000</v>
      </c>
      <c r="F24" s="247"/>
    </row>
    <row r="25" spans="1:6" ht="23.25" customHeight="1">
      <c r="A25" s="251" t="s">
        <v>772</v>
      </c>
      <c r="B25" s="246">
        <v>18000</v>
      </c>
      <c r="C25" s="245"/>
      <c r="D25" s="246" t="s">
        <v>49</v>
      </c>
      <c r="E25" s="246">
        <v>4600</v>
      </c>
      <c r="F25" s="247"/>
    </row>
    <row r="26" spans="1:6" ht="23.25" customHeight="1">
      <c r="A26" s="248" t="s">
        <v>773</v>
      </c>
      <c r="B26" s="246">
        <v>200</v>
      </c>
      <c r="C26" s="252"/>
      <c r="D26" s="246" t="s">
        <v>51</v>
      </c>
      <c r="E26" s="246">
        <v>10000</v>
      </c>
      <c r="F26" s="247"/>
    </row>
    <row r="27" spans="1:6" ht="18" customHeight="1">
      <c r="A27" s="248" t="s">
        <v>774</v>
      </c>
      <c r="B27" s="246">
        <v>10000</v>
      </c>
      <c r="C27" s="253"/>
      <c r="D27" s="246" t="s">
        <v>775</v>
      </c>
      <c r="E27" s="246"/>
      <c r="F27" s="252"/>
    </row>
    <row r="28" spans="1:6" ht="18" customHeight="1">
      <c r="A28" s="249" t="s">
        <v>58</v>
      </c>
      <c r="B28" s="243">
        <f>SUM(B29:B32)</f>
        <v>314587</v>
      </c>
      <c r="C28" s="244"/>
      <c r="D28" s="243" t="s">
        <v>59</v>
      </c>
      <c r="E28" s="243">
        <f>SUM(E29:E30)</f>
        <v>11120</v>
      </c>
      <c r="F28" s="244"/>
    </row>
    <row r="29" spans="1:6" ht="18" customHeight="1">
      <c r="A29" s="254" t="s">
        <v>677</v>
      </c>
      <c r="B29" s="246">
        <v>280059</v>
      </c>
      <c r="C29" s="244"/>
      <c r="D29" s="255" t="s">
        <v>776</v>
      </c>
      <c r="E29" s="246">
        <v>11120</v>
      </c>
      <c r="F29" s="244"/>
    </row>
    <row r="30" spans="1:6" ht="18" customHeight="1">
      <c r="A30" s="254" t="s">
        <v>679</v>
      </c>
      <c r="B30" s="246">
        <v>29153</v>
      </c>
      <c r="C30" s="244"/>
      <c r="D30" s="255"/>
      <c r="E30" s="246"/>
      <c r="F30" s="244"/>
    </row>
    <row r="31" spans="1:6" ht="18" customHeight="1">
      <c r="A31" s="254" t="s">
        <v>777</v>
      </c>
      <c r="B31" s="246">
        <v>200</v>
      </c>
      <c r="C31" s="244"/>
      <c r="D31" s="255"/>
      <c r="E31" s="246"/>
      <c r="F31" s="244"/>
    </row>
    <row r="32" spans="1:6" ht="18" customHeight="1">
      <c r="A32" s="254" t="s">
        <v>778</v>
      </c>
      <c r="B32" s="246">
        <f>5112+63</f>
        <v>5175</v>
      </c>
      <c r="C32" s="244"/>
      <c r="D32" s="255"/>
      <c r="E32" s="246"/>
      <c r="F32" s="244"/>
    </row>
    <row r="33" spans="1:6" ht="18" customHeight="1">
      <c r="A33" s="467" t="s">
        <v>779</v>
      </c>
      <c r="B33" s="467"/>
      <c r="C33" s="467"/>
      <c r="D33" s="467"/>
      <c r="E33" s="467"/>
      <c r="F33" s="467"/>
    </row>
    <row r="34" spans="1:6" ht="28.5" customHeight="1">
      <c r="A34" s="468"/>
      <c r="B34" s="468"/>
      <c r="C34" s="468"/>
      <c r="D34" s="468"/>
      <c r="E34" s="468"/>
      <c r="F34" s="468"/>
    </row>
  </sheetData>
  <sheetProtection/>
  <mergeCells count="4">
    <mergeCell ref="A1:D1"/>
    <mergeCell ref="A2:F2"/>
    <mergeCell ref="E3:F3"/>
    <mergeCell ref="A33:F34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4"/>
  <sheetViews>
    <sheetView zoomScaleSheetLayoutView="100" workbookViewId="0" topLeftCell="A1">
      <selection activeCell="A2" sqref="A2:IV2"/>
    </sheetView>
  </sheetViews>
  <sheetFormatPr defaultColWidth="9.00390625" defaultRowHeight="14.25"/>
  <cols>
    <col min="1" max="1" width="44.00390625" style="222" customWidth="1"/>
    <col min="2" max="2" width="14.875" style="222" customWidth="1"/>
    <col min="3" max="3" width="37.375" style="221" customWidth="1"/>
    <col min="4" max="4" width="15.625" style="221" customWidth="1"/>
    <col min="5" max="16384" width="9.00390625" style="221" customWidth="1"/>
  </cols>
  <sheetData>
    <row r="1" spans="1:4" ht="20.25" customHeight="1">
      <c r="A1" s="429" t="s">
        <v>780</v>
      </c>
      <c r="B1" s="429"/>
      <c r="C1" s="429"/>
      <c r="D1" s="429"/>
    </row>
    <row r="2" spans="1:4" ht="24">
      <c r="A2" s="430" t="s">
        <v>781</v>
      </c>
      <c r="B2" s="430"/>
      <c r="C2" s="430"/>
      <c r="D2" s="430"/>
    </row>
    <row r="3" spans="1:4" ht="20.25" customHeight="1">
      <c r="A3" s="469"/>
      <c r="B3" s="469"/>
      <c r="D3" s="223" t="s">
        <v>74</v>
      </c>
    </row>
    <row r="4" spans="1:4" ht="24" customHeight="1">
      <c r="A4" s="224" t="s">
        <v>782</v>
      </c>
      <c r="B4" s="224" t="s">
        <v>499</v>
      </c>
      <c r="C4" s="224" t="s">
        <v>688</v>
      </c>
      <c r="D4" s="224" t="s">
        <v>499</v>
      </c>
    </row>
    <row r="5" spans="1:4" ht="19.5" customHeight="1">
      <c r="A5" s="205" t="s">
        <v>677</v>
      </c>
      <c r="B5" s="225">
        <f>B6+B36</f>
        <v>280059</v>
      </c>
      <c r="C5" s="205" t="s">
        <v>689</v>
      </c>
      <c r="D5" s="225"/>
    </row>
    <row r="6" spans="1:4" ht="19.5" customHeight="1">
      <c r="A6" s="226" t="s">
        <v>783</v>
      </c>
      <c r="B6" s="227">
        <f>SUM(B7:B33)</f>
        <v>202634</v>
      </c>
      <c r="C6" s="228" t="s">
        <v>784</v>
      </c>
      <c r="D6" s="225"/>
    </row>
    <row r="7" spans="1:4" ht="19.5" customHeight="1">
      <c r="A7" s="228" t="s">
        <v>785</v>
      </c>
      <c r="B7" s="229">
        <v>1680</v>
      </c>
      <c r="C7" s="228" t="s">
        <v>786</v>
      </c>
      <c r="D7" s="229"/>
    </row>
    <row r="8" spans="1:4" ht="19.5" customHeight="1">
      <c r="A8" s="228" t="s">
        <v>787</v>
      </c>
      <c r="B8" s="229">
        <v>329</v>
      </c>
      <c r="C8" s="228" t="s">
        <v>788</v>
      </c>
      <c r="D8" s="229"/>
    </row>
    <row r="9" spans="1:4" ht="19.5" customHeight="1">
      <c r="A9" s="228" t="s">
        <v>789</v>
      </c>
      <c r="B9" s="229">
        <v>266</v>
      </c>
      <c r="C9" s="228" t="s">
        <v>790</v>
      </c>
      <c r="D9" s="229"/>
    </row>
    <row r="10" spans="1:4" ht="19.5" customHeight="1">
      <c r="A10" s="230" t="s">
        <v>791</v>
      </c>
      <c r="B10" s="229">
        <v>944</v>
      </c>
      <c r="C10" s="230" t="s">
        <v>792</v>
      </c>
      <c r="D10" s="229"/>
    </row>
    <row r="11" spans="1:4" ht="19.5" customHeight="1">
      <c r="A11" s="230" t="s">
        <v>793</v>
      </c>
      <c r="B11" s="229">
        <v>78589</v>
      </c>
      <c r="C11" s="230" t="s">
        <v>794</v>
      </c>
      <c r="D11" s="229"/>
    </row>
    <row r="12" spans="1:4" ht="19.5" customHeight="1">
      <c r="A12" s="230" t="s">
        <v>795</v>
      </c>
      <c r="B12" s="229">
        <v>10337</v>
      </c>
      <c r="C12" s="230" t="s">
        <v>796</v>
      </c>
      <c r="D12" s="229"/>
    </row>
    <row r="13" spans="1:4" ht="19.5" customHeight="1">
      <c r="A13" s="230" t="s">
        <v>797</v>
      </c>
      <c r="B13" s="229">
        <v>7571</v>
      </c>
      <c r="C13" s="230" t="s">
        <v>798</v>
      </c>
      <c r="D13" s="229"/>
    </row>
    <row r="14" spans="1:4" ht="19.5" customHeight="1">
      <c r="A14" s="230" t="s">
        <v>799</v>
      </c>
      <c r="B14" s="229">
        <v>907</v>
      </c>
      <c r="C14" s="230" t="s">
        <v>800</v>
      </c>
      <c r="D14" s="229"/>
    </row>
    <row r="15" spans="1:4" ht="19.5" customHeight="1">
      <c r="A15" s="230" t="s">
        <v>801</v>
      </c>
      <c r="B15" s="229">
        <v>17462</v>
      </c>
      <c r="C15" s="230" t="s">
        <v>802</v>
      </c>
      <c r="D15" s="229"/>
    </row>
    <row r="16" spans="1:8" ht="19.5" customHeight="1">
      <c r="A16" s="230" t="s">
        <v>803</v>
      </c>
      <c r="B16" s="229">
        <v>19668</v>
      </c>
      <c r="C16" s="230" t="s">
        <v>804</v>
      </c>
      <c r="D16" s="229"/>
      <c r="H16" s="231"/>
    </row>
    <row r="17" spans="1:4" ht="19.5" customHeight="1">
      <c r="A17" s="230" t="s">
        <v>805</v>
      </c>
      <c r="B17" s="229">
        <v>2000</v>
      </c>
      <c r="C17" s="230" t="s">
        <v>806</v>
      </c>
      <c r="D17" s="229"/>
    </row>
    <row r="18" spans="1:4" ht="19.5" customHeight="1">
      <c r="A18" s="230" t="s">
        <v>807</v>
      </c>
      <c r="B18" s="229">
        <v>21771</v>
      </c>
      <c r="C18" s="230" t="s">
        <v>808</v>
      </c>
      <c r="D18" s="229"/>
    </row>
    <row r="19" spans="1:4" ht="19.5" customHeight="1">
      <c r="A19" s="230" t="s">
        <v>809</v>
      </c>
      <c r="B19" s="229"/>
      <c r="C19" s="230" t="s">
        <v>810</v>
      </c>
      <c r="D19" s="229"/>
    </row>
    <row r="20" spans="1:4" ht="19.5" customHeight="1">
      <c r="A20" s="230" t="s">
        <v>811</v>
      </c>
      <c r="B20" s="229">
        <f>16727+363</f>
        <v>17090</v>
      </c>
      <c r="C20" s="230" t="s">
        <v>812</v>
      </c>
      <c r="D20" s="229"/>
    </row>
    <row r="21" spans="1:4" ht="19.5" customHeight="1">
      <c r="A21" s="230" t="s">
        <v>813</v>
      </c>
      <c r="B21" s="229">
        <v>4060</v>
      </c>
      <c r="C21" s="230" t="s">
        <v>814</v>
      </c>
      <c r="D21" s="229"/>
    </row>
    <row r="22" spans="1:4" ht="19.5" customHeight="1">
      <c r="A22" s="230" t="s">
        <v>815</v>
      </c>
      <c r="B22" s="229"/>
      <c r="C22" s="230" t="s">
        <v>816</v>
      </c>
      <c r="D22" s="229"/>
    </row>
    <row r="23" spans="1:4" ht="19.5" customHeight="1">
      <c r="A23" s="230" t="s">
        <v>817</v>
      </c>
      <c r="B23" s="229">
        <v>2122</v>
      </c>
      <c r="C23" s="230" t="s">
        <v>818</v>
      </c>
      <c r="D23" s="229"/>
    </row>
    <row r="24" spans="1:4" ht="19.5" customHeight="1">
      <c r="A24" s="230" t="s">
        <v>819</v>
      </c>
      <c r="B24" s="229"/>
      <c r="C24" s="230" t="s">
        <v>820</v>
      </c>
      <c r="D24" s="229"/>
    </row>
    <row r="25" spans="1:4" ht="19.5" customHeight="1">
      <c r="A25" s="230" t="s">
        <v>821</v>
      </c>
      <c r="B25" s="229"/>
      <c r="C25" s="230" t="s">
        <v>822</v>
      </c>
      <c r="D25" s="229"/>
    </row>
    <row r="26" spans="1:4" ht="19.5" customHeight="1">
      <c r="A26" s="230" t="s">
        <v>823</v>
      </c>
      <c r="B26" s="232">
        <v>10117</v>
      </c>
      <c r="C26" s="230" t="s">
        <v>824</v>
      </c>
      <c r="D26" s="229"/>
    </row>
    <row r="27" spans="1:4" ht="19.5" customHeight="1">
      <c r="A27" s="230" t="s">
        <v>825</v>
      </c>
      <c r="B27" s="232">
        <v>354</v>
      </c>
      <c r="C27" s="230" t="s">
        <v>826</v>
      </c>
      <c r="D27" s="229"/>
    </row>
    <row r="28" spans="1:4" ht="19.5" customHeight="1">
      <c r="A28" s="230" t="s">
        <v>827</v>
      </c>
      <c r="B28" s="232"/>
      <c r="C28" s="230" t="s">
        <v>828</v>
      </c>
      <c r="D28" s="229"/>
    </row>
    <row r="29" spans="1:4" ht="19.5" customHeight="1">
      <c r="A29" s="230" t="s">
        <v>829</v>
      </c>
      <c r="B29" s="232">
        <v>2347</v>
      </c>
      <c r="C29" s="230" t="s">
        <v>830</v>
      </c>
      <c r="D29" s="229"/>
    </row>
    <row r="30" spans="1:4" ht="19.5" customHeight="1">
      <c r="A30" s="230" t="s">
        <v>831</v>
      </c>
      <c r="B30" s="229"/>
      <c r="C30" s="233"/>
      <c r="D30" s="233"/>
    </row>
    <row r="31" spans="1:4" ht="19.5" customHeight="1">
      <c r="A31" s="230" t="s">
        <v>832</v>
      </c>
      <c r="B31" s="229">
        <v>4561</v>
      </c>
      <c r="C31" s="233"/>
      <c r="D31" s="233"/>
    </row>
    <row r="32" spans="1:4" ht="19.5" customHeight="1">
      <c r="A32" s="230" t="s">
        <v>833</v>
      </c>
      <c r="B32" s="229"/>
      <c r="C32" s="233"/>
      <c r="D32" s="233"/>
    </row>
    <row r="33" spans="1:4" ht="19.5" customHeight="1">
      <c r="A33" s="230" t="s">
        <v>834</v>
      </c>
      <c r="B33" s="229">
        <v>459</v>
      </c>
      <c r="C33" s="233"/>
      <c r="D33" s="233"/>
    </row>
    <row r="34" spans="1:4" ht="19.5" customHeight="1">
      <c r="A34" s="228"/>
      <c r="B34" s="229"/>
      <c r="C34" s="228"/>
      <c r="D34" s="233"/>
    </row>
    <row r="35" spans="1:4" ht="19.5" customHeight="1">
      <c r="A35" s="233"/>
      <c r="B35" s="229"/>
      <c r="C35" s="228"/>
      <c r="D35" s="233"/>
    </row>
    <row r="36" spans="1:4" ht="19.5" customHeight="1">
      <c r="A36" s="226" t="s">
        <v>835</v>
      </c>
      <c r="B36" s="229">
        <f>SUM(B37:B52)</f>
        <v>77425</v>
      </c>
      <c r="C36" s="228" t="s">
        <v>836</v>
      </c>
      <c r="D36" s="233"/>
    </row>
    <row r="37" spans="1:4" ht="19.5" customHeight="1">
      <c r="A37" s="228" t="s">
        <v>837</v>
      </c>
      <c r="B37" s="229">
        <f>165-145</f>
        <v>20</v>
      </c>
      <c r="C37" s="234" t="s">
        <v>838</v>
      </c>
      <c r="D37" s="233"/>
    </row>
    <row r="38" spans="1:4" ht="19.5" customHeight="1">
      <c r="A38" s="228" t="s">
        <v>839</v>
      </c>
      <c r="B38" s="229"/>
      <c r="C38" s="234" t="s">
        <v>840</v>
      </c>
      <c r="D38" s="229"/>
    </row>
    <row r="39" spans="1:4" ht="19.5" customHeight="1">
      <c r="A39" s="228" t="s">
        <v>841</v>
      </c>
      <c r="B39" s="229"/>
      <c r="C39" s="234" t="s">
        <v>842</v>
      </c>
      <c r="D39" s="229"/>
    </row>
    <row r="40" spans="1:4" ht="19.5" customHeight="1">
      <c r="A40" s="228" t="s">
        <v>843</v>
      </c>
      <c r="B40" s="229">
        <f>22374-19584</f>
        <v>2790</v>
      </c>
      <c r="C40" s="234" t="s">
        <v>844</v>
      </c>
      <c r="D40" s="229"/>
    </row>
    <row r="41" spans="1:4" ht="19.5" customHeight="1">
      <c r="A41" s="228" t="s">
        <v>845</v>
      </c>
      <c r="B41" s="229"/>
      <c r="C41" s="234" t="s">
        <v>846</v>
      </c>
      <c r="D41" s="229"/>
    </row>
    <row r="42" spans="1:4" ht="19.5" customHeight="1">
      <c r="A42" s="228" t="s">
        <v>847</v>
      </c>
      <c r="B42" s="229">
        <f>721-250</f>
        <v>471</v>
      </c>
      <c r="C42" s="234" t="s">
        <v>848</v>
      </c>
      <c r="D42" s="229"/>
    </row>
    <row r="43" spans="1:4" ht="19.5" customHeight="1">
      <c r="A43" s="228" t="s">
        <v>849</v>
      </c>
      <c r="B43" s="229">
        <f>16497-10138</f>
        <v>6359</v>
      </c>
      <c r="C43" s="234" t="s">
        <v>850</v>
      </c>
      <c r="D43" s="229"/>
    </row>
    <row r="44" spans="1:4" ht="19.5" customHeight="1">
      <c r="A44" s="228" t="s">
        <v>851</v>
      </c>
      <c r="B44" s="229">
        <f>24427-20010</f>
        <v>4417</v>
      </c>
      <c r="C44" s="234" t="s">
        <v>852</v>
      </c>
      <c r="D44" s="229"/>
    </row>
    <row r="45" spans="1:4" ht="19.5" customHeight="1">
      <c r="A45" s="228" t="s">
        <v>853</v>
      </c>
      <c r="B45" s="229">
        <v>4578</v>
      </c>
      <c r="C45" s="234" t="s">
        <v>854</v>
      </c>
      <c r="D45" s="229"/>
    </row>
    <row r="46" spans="1:4" ht="19.5" customHeight="1">
      <c r="A46" s="228" t="s">
        <v>855</v>
      </c>
      <c r="B46" s="229"/>
      <c r="C46" s="234" t="s">
        <v>856</v>
      </c>
      <c r="D46" s="229"/>
    </row>
    <row r="47" spans="1:4" ht="19.5" customHeight="1">
      <c r="A47" s="228" t="s">
        <v>857</v>
      </c>
      <c r="B47" s="229">
        <f>67790-30191</f>
        <v>37599</v>
      </c>
      <c r="C47" s="234" t="s">
        <v>858</v>
      </c>
      <c r="D47" s="229"/>
    </row>
    <row r="48" spans="1:4" ht="19.5" customHeight="1">
      <c r="A48" s="228" t="s">
        <v>859</v>
      </c>
      <c r="B48" s="229">
        <f>20112-446</f>
        <v>19666</v>
      </c>
      <c r="C48" s="234" t="s">
        <v>860</v>
      </c>
      <c r="D48" s="229"/>
    </row>
    <row r="49" spans="1:4" ht="19.5" customHeight="1">
      <c r="A49" s="228" t="s">
        <v>861</v>
      </c>
      <c r="B49" s="229">
        <v>500</v>
      </c>
      <c r="C49" s="234" t="s">
        <v>862</v>
      </c>
      <c r="D49" s="229"/>
    </row>
    <row r="50" spans="1:4" ht="19.5" customHeight="1">
      <c r="A50" s="228" t="s">
        <v>863</v>
      </c>
      <c r="B50" s="229"/>
      <c r="C50" s="234" t="s">
        <v>864</v>
      </c>
      <c r="D50" s="229"/>
    </row>
    <row r="51" spans="1:4" ht="19.5" customHeight="1">
      <c r="A51" s="228" t="s">
        <v>865</v>
      </c>
      <c r="B51" s="229"/>
      <c r="D51" s="229"/>
    </row>
    <row r="52" spans="1:5" ht="19.5" customHeight="1">
      <c r="A52" s="228" t="s">
        <v>866</v>
      </c>
      <c r="B52" s="229">
        <f>5586-4561</f>
        <v>1025</v>
      </c>
      <c r="C52" s="234"/>
      <c r="D52" s="229"/>
      <c r="E52" s="235"/>
    </row>
    <row r="53" spans="1:4" ht="45.75" customHeight="1">
      <c r="A53" s="470" t="s">
        <v>867</v>
      </c>
      <c r="B53" s="470"/>
      <c r="C53" s="470"/>
      <c r="D53" s="470"/>
    </row>
    <row r="54" spans="3:4" ht="19.5" customHeight="1">
      <c r="C54" s="236"/>
      <c r="D54" s="236"/>
    </row>
    <row r="55" ht="19.5" customHeight="1"/>
    <row r="56" ht="19.5" customHeight="1"/>
    <row r="57" spans="1:2" ht="19.5" customHeight="1">
      <c r="A57" s="221"/>
      <c r="B57" s="221"/>
    </row>
    <row r="58" spans="1:2" ht="19.5" customHeight="1">
      <c r="A58" s="221"/>
      <c r="B58" s="221"/>
    </row>
    <row r="59" spans="1:2" ht="19.5" customHeight="1">
      <c r="A59" s="221"/>
      <c r="B59" s="221"/>
    </row>
    <row r="60" spans="1:2" ht="19.5" customHeight="1">
      <c r="A60" s="221"/>
      <c r="B60" s="221"/>
    </row>
    <row r="61" spans="1:2" ht="19.5" customHeight="1">
      <c r="A61" s="221"/>
      <c r="B61" s="221"/>
    </row>
    <row r="62" spans="1:2" ht="19.5" customHeight="1">
      <c r="A62" s="221"/>
      <c r="B62" s="221"/>
    </row>
    <row r="63" spans="1:2" ht="19.5" customHeight="1">
      <c r="A63" s="221"/>
      <c r="B63" s="221"/>
    </row>
    <row r="64" spans="1:2" ht="19.5" customHeight="1">
      <c r="A64" s="221"/>
      <c r="B64" s="221"/>
    </row>
    <row r="65" s="221" customFormat="1" ht="19.5" customHeight="1"/>
    <row r="66" s="221" customFormat="1" ht="19.5" customHeight="1"/>
    <row r="67" s="221" customFormat="1" ht="19.5" customHeight="1"/>
    <row r="68" s="221" customFormat="1" ht="19.5" customHeight="1"/>
    <row r="69" s="221" customFormat="1" ht="19.5" customHeight="1"/>
    <row r="70" s="221" customFormat="1" ht="19.5" customHeight="1"/>
    <row r="71" s="221" customFormat="1" ht="19.5" customHeight="1"/>
    <row r="72" s="221" customFormat="1" ht="19.5" customHeight="1"/>
    <row r="73" s="221" customFormat="1" ht="19.5" customHeight="1"/>
    <row r="74" s="221" customFormat="1" ht="19.5" customHeight="1"/>
    <row r="75" s="221" customFormat="1" ht="19.5" customHeight="1"/>
    <row r="76" s="221" customFormat="1" ht="19.5" customHeight="1"/>
    <row r="77" s="221" customFormat="1" ht="19.5" customHeight="1"/>
    <row r="78" s="221" customFormat="1" ht="19.5" customHeight="1"/>
    <row r="79" s="221" customFormat="1" ht="19.5" customHeight="1"/>
    <row r="80" s="221" customFormat="1" ht="19.5" customHeight="1"/>
    <row r="81" spans="1:2" ht="19.5" customHeight="1">
      <c r="A81" s="221"/>
      <c r="B81" s="221"/>
    </row>
    <row r="82" spans="1:2" ht="19.5" customHeight="1">
      <c r="A82" s="221"/>
      <c r="B82" s="221"/>
    </row>
    <row r="83" spans="1:2" ht="19.5" customHeight="1">
      <c r="A83" s="221"/>
      <c r="B83" s="221"/>
    </row>
    <row r="84" spans="1:2" ht="19.5" customHeight="1">
      <c r="A84" s="221"/>
      <c r="B84" s="221"/>
    </row>
    <row r="85" spans="1:2" ht="19.5" customHeight="1">
      <c r="A85" s="221"/>
      <c r="B85" s="221"/>
    </row>
    <row r="86" spans="1:2" ht="19.5" customHeight="1">
      <c r="A86" s="221"/>
      <c r="B86" s="221"/>
    </row>
    <row r="87" spans="1:2" ht="19.5" customHeight="1">
      <c r="A87" s="221"/>
      <c r="B87" s="221"/>
    </row>
    <row r="88" spans="1:2" ht="19.5" customHeight="1">
      <c r="A88" s="221"/>
      <c r="B88" s="221"/>
    </row>
    <row r="89" spans="1:2" ht="19.5" customHeight="1">
      <c r="A89" s="221"/>
      <c r="B89" s="221"/>
    </row>
    <row r="90" spans="1:2" ht="19.5" customHeight="1">
      <c r="A90" s="221"/>
      <c r="B90" s="221"/>
    </row>
    <row r="91" spans="1:2" ht="19.5" customHeight="1">
      <c r="A91" s="221"/>
      <c r="B91" s="221"/>
    </row>
    <row r="92" spans="1:2" ht="19.5" customHeight="1">
      <c r="A92" s="221"/>
      <c r="B92" s="221"/>
    </row>
    <row r="93" spans="1:2" ht="19.5" customHeight="1">
      <c r="A93" s="221"/>
      <c r="B93" s="221"/>
    </row>
    <row r="94" spans="1:2" ht="19.5" customHeight="1">
      <c r="A94" s="221"/>
      <c r="B94" s="221"/>
    </row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</sheetData>
  <sheetProtection/>
  <mergeCells count="4">
    <mergeCell ref="A1:D1"/>
    <mergeCell ref="A2:D2"/>
    <mergeCell ref="A3:B3"/>
    <mergeCell ref="A53:D5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83"/>
  <sheetViews>
    <sheetView workbookViewId="0" topLeftCell="A1">
      <selection activeCell="G23" sqref="G23"/>
    </sheetView>
  </sheetViews>
  <sheetFormatPr defaultColWidth="9.00390625" defaultRowHeight="14.25"/>
  <cols>
    <col min="1" max="1" width="12.75390625" style="0" customWidth="1"/>
    <col min="2" max="2" width="44.75390625" style="0" customWidth="1"/>
    <col min="3" max="3" width="15.625" style="0" customWidth="1"/>
    <col min="4" max="4" width="8.875" style="0" customWidth="1"/>
  </cols>
  <sheetData>
    <row r="1" ht="14.25">
      <c r="A1" s="215" t="s">
        <v>868</v>
      </c>
    </row>
    <row r="2" spans="1:11" ht="18.75" customHeight="1">
      <c r="A2" s="36" t="s">
        <v>869</v>
      </c>
      <c r="D2" s="216"/>
      <c r="E2" s="217"/>
      <c r="F2" s="217"/>
      <c r="J2" s="217"/>
      <c r="K2" s="217"/>
    </row>
    <row r="3" spans="1:4" ht="36.75" customHeight="1">
      <c r="A3" s="427" t="s">
        <v>870</v>
      </c>
      <c r="B3" s="427"/>
      <c r="C3" s="427"/>
      <c r="D3" s="427"/>
    </row>
    <row r="4" spans="3:4" ht="19.5" customHeight="1">
      <c r="C4" s="465" t="s">
        <v>74</v>
      </c>
      <c r="D4" s="465"/>
    </row>
    <row r="5" spans="1:4" s="213" customFormat="1" ht="14.25">
      <c r="A5" s="64" t="s">
        <v>871</v>
      </c>
      <c r="B5" s="64" t="s">
        <v>75</v>
      </c>
      <c r="C5" s="64" t="s">
        <v>499</v>
      </c>
      <c r="D5" s="64" t="s">
        <v>872</v>
      </c>
    </row>
    <row r="6" spans="1:4" s="214" customFormat="1" ht="14.25">
      <c r="A6" s="218" t="s">
        <v>873</v>
      </c>
      <c r="B6" s="218" t="s">
        <v>838</v>
      </c>
      <c r="C6" s="218">
        <f>24695+166-208</f>
        <v>24653</v>
      </c>
      <c r="D6" s="218"/>
    </row>
    <row r="7" spans="1:4" ht="14.25">
      <c r="A7" s="219" t="s">
        <v>874</v>
      </c>
      <c r="B7" s="219" t="s">
        <v>106</v>
      </c>
      <c r="C7" s="219">
        <v>1499</v>
      </c>
      <c r="D7" s="220" t="s">
        <v>875</v>
      </c>
    </row>
    <row r="8" spans="1:4" ht="14.25">
      <c r="A8" s="219" t="s">
        <v>876</v>
      </c>
      <c r="B8" s="219" t="s">
        <v>107</v>
      </c>
      <c r="C8" s="219">
        <v>1251</v>
      </c>
      <c r="D8" s="219"/>
    </row>
    <row r="9" spans="1:4" ht="14.25">
      <c r="A9" s="219" t="s">
        <v>877</v>
      </c>
      <c r="B9" s="219" t="s">
        <v>115</v>
      </c>
      <c r="C9" s="219">
        <v>20</v>
      </c>
      <c r="D9" s="219"/>
    </row>
    <row r="10" spans="1:4" ht="14.25">
      <c r="A10" s="219" t="s">
        <v>878</v>
      </c>
      <c r="B10" s="219" t="s">
        <v>111</v>
      </c>
      <c r="C10" s="219">
        <v>152</v>
      </c>
      <c r="D10" s="219"/>
    </row>
    <row r="11" spans="1:4" ht="14.25">
      <c r="A11" s="219" t="s">
        <v>879</v>
      </c>
      <c r="B11" s="219" t="s">
        <v>112</v>
      </c>
      <c r="C11" s="219">
        <f>81-5</f>
        <v>76</v>
      </c>
      <c r="D11" s="219"/>
    </row>
    <row r="12" spans="1:4" ht="14.25">
      <c r="A12" s="219" t="s">
        <v>880</v>
      </c>
      <c r="B12" s="219" t="s">
        <v>114</v>
      </c>
      <c r="C12" s="219">
        <v>719</v>
      </c>
      <c r="D12" s="219"/>
    </row>
    <row r="13" spans="1:4" ht="14.25">
      <c r="A13" s="219" t="s">
        <v>881</v>
      </c>
      <c r="B13" s="219" t="s">
        <v>107</v>
      </c>
      <c r="C13" s="219">
        <v>393</v>
      </c>
      <c r="D13" s="219"/>
    </row>
    <row r="14" spans="1:4" ht="14.25">
      <c r="A14" s="219" t="s">
        <v>882</v>
      </c>
      <c r="B14" s="219" t="s">
        <v>115</v>
      </c>
      <c r="C14" s="219">
        <v>10</v>
      </c>
      <c r="D14" s="219"/>
    </row>
    <row r="15" spans="1:4" ht="14.25">
      <c r="A15" s="219" t="s">
        <v>883</v>
      </c>
      <c r="B15" s="219" t="s">
        <v>116</v>
      </c>
      <c r="C15" s="219">
        <v>115</v>
      </c>
      <c r="D15" s="219"/>
    </row>
    <row r="16" spans="1:4" ht="14.25">
      <c r="A16" s="219" t="s">
        <v>884</v>
      </c>
      <c r="B16" s="219" t="s">
        <v>117</v>
      </c>
      <c r="C16" s="219">
        <v>45</v>
      </c>
      <c r="D16" s="219"/>
    </row>
    <row r="17" spans="1:4" ht="14.25">
      <c r="A17" s="219" t="s">
        <v>885</v>
      </c>
      <c r="B17" s="219" t="s">
        <v>118</v>
      </c>
      <c r="C17" s="219">
        <v>42</v>
      </c>
      <c r="D17" s="219"/>
    </row>
    <row r="18" spans="1:4" ht="14.25">
      <c r="A18" s="219" t="s">
        <v>886</v>
      </c>
      <c r="B18" s="219" t="s">
        <v>112</v>
      </c>
      <c r="C18" s="219">
        <v>66</v>
      </c>
      <c r="D18" s="219"/>
    </row>
    <row r="19" spans="1:4" ht="14.25">
      <c r="A19" s="219" t="s">
        <v>887</v>
      </c>
      <c r="B19" s="219" t="s">
        <v>119</v>
      </c>
      <c r="C19" s="219">
        <v>48</v>
      </c>
      <c r="D19" s="219"/>
    </row>
    <row r="20" spans="1:4" ht="14.25">
      <c r="A20" s="219" t="s">
        <v>888</v>
      </c>
      <c r="B20" s="219" t="s">
        <v>120</v>
      </c>
      <c r="C20" s="219">
        <v>10486</v>
      </c>
      <c r="D20" s="219"/>
    </row>
    <row r="21" spans="1:4" ht="14.25">
      <c r="A21" s="219" t="s">
        <v>889</v>
      </c>
      <c r="B21" s="219" t="s">
        <v>107</v>
      </c>
      <c r="C21" s="219">
        <v>8343</v>
      </c>
      <c r="D21" s="219"/>
    </row>
    <row r="22" spans="1:4" ht="14.25">
      <c r="A22" s="219" t="s">
        <v>890</v>
      </c>
      <c r="B22" s="219" t="s">
        <v>115</v>
      </c>
      <c r="C22" s="219">
        <v>2</v>
      </c>
      <c r="D22" s="219"/>
    </row>
    <row r="23" spans="1:4" ht="14.25">
      <c r="A23" s="219" t="s">
        <v>891</v>
      </c>
      <c r="B23" s="219" t="s">
        <v>892</v>
      </c>
      <c r="C23" s="219">
        <v>81</v>
      </c>
      <c r="D23" s="219"/>
    </row>
    <row r="24" spans="1:4" ht="14.25">
      <c r="A24" s="219" t="s">
        <v>893</v>
      </c>
      <c r="B24" s="219" t="s">
        <v>894</v>
      </c>
      <c r="C24" s="219">
        <v>137</v>
      </c>
      <c r="D24" s="219"/>
    </row>
    <row r="25" spans="1:4" ht="14.25">
      <c r="A25" s="219" t="s">
        <v>895</v>
      </c>
      <c r="B25" s="219" t="s">
        <v>121</v>
      </c>
      <c r="C25" s="219">
        <v>539</v>
      </c>
      <c r="D25" s="219"/>
    </row>
    <row r="26" spans="1:4" ht="14.25">
      <c r="A26" s="219" t="s">
        <v>896</v>
      </c>
      <c r="B26" s="219" t="s">
        <v>123</v>
      </c>
      <c r="C26" s="219">
        <v>288</v>
      </c>
      <c r="D26" s="219"/>
    </row>
    <row r="27" spans="1:4" ht="14.25">
      <c r="A27" s="219" t="s">
        <v>897</v>
      </c>
      <c r="B27" s="219" t="s">
        <v>112</v>
      </c>
      <c r="C27" s="219">
        <v>596</v>
      </c>
      <c r="D27" s="219"/>
    </row>
    <row r="28" spans="1:4" ht="14.25">
      <c r="A28" s="219" t="s">
        <v>898</v>
      </c>
      <c r="B28" s="219" t="s">
        <v>899</v>
      </c>
      <c r="C28" s="219">
        <v>500</v>
      </c>
      <c r="D28" s="219"/>
    </row>
    <row r="29" spans="1:4" ht="14.25">
      <c r="A29" s="219" t="s">
        <v>900</v>
      </c>
      <c r="B29" s="219" t="s">
        <v>125</v>
      </c>
      <c r="C29" s="219">
        <v>1017</v>
      </c>
      <c r="D29" s="219"/>
    </row>
    <row r="30" spans="1:4" ht="14.25">
      <c r="A30" s="219" t="s">
        <v>901</v>
      </c>
      <c r="B30" s="219" t="s">
        <v>107</v>
      </c>
      <c r="C30" s="219">
        <v>510</v>
      </c>
      <c r="D30" s="219"/>
    </row>
    <row r="31" spans="1:4" ht="14.25">
      <c r="A31" s="219" t="s">
        <v>902</v>
      </c>
      <c r="B31" s="219" t="s">
        <v>112</v>
      </c>
      <c r="C31" s="219">
        <v>155</v>
      </c>
      <c r="D31" s="219"/>
    </row>
    <row r="32" spans="1:4" ht="14.25">
      <c r="A32" s="219" t="s">
        <v>903</v>
      </c>
      <c r="B32" s="219" t="s">
        <v>126</v>
      </c>
      <c r="C32" s="219">
        <v>352</v>
      </c>
      <c r="D32" s="219"/>
    </row>
    <row r="33" spans="1:4" ht="14.25">
      <c r="A33" s="219" t="s">
        <v>904</v>
      </c>
      <c r="B33" s="219" t="s">
        <v>127</v>
      </c>
      <c r="C33" s="219">
        <v>369</v>
      </c>
      <c r="D33" s="219"/>
    </row>
    <row r="34" spans="1:4" ht="14.25">
      <c r="A34" s="219" t="s">
        <v>905</v>
      </c>
      <c r="B34" s="219" t="s">
        <v>107</v>
      </c>
      <c r="C34" s="219">
        <v>154</v>
      </c>
      <c r="D34" s="219"/>
    </row>
    <row r="35" spans="1:4" ht="14.25">
      <c r="A35" s="219" t="s">
        <v>906</v>
      </c>
      <c r="B35" s="219" t="s">
        <v>128</v>
      </c>
      <c r="C35" s="219">
        <v>30</v>
      </c>
      <c r="D35" s="219"/>
    </row>
    <row r="36" spans="1:4" ht="14.25">
      <c r="A36" s="219" t="s">
        <v>907</v>
      </c>
      <c r="B36" s="219" t="s">
        <v>129</v>
      </c>
      <c r="C36" s="219">
        <v>150</v>
      </c>
      <c r="D36" s="219"/>
    </row>
    <row r="37" spans="1:4" ht="14.25">
      <c r="A37" s="219" t="s">
        <v>908</v>
      </c>
      <c r="B37" s="219" t="s">
        <v>130</v>
      </c>
      <c r="C37" s="219">
        <v>5</v>
      </c>
      <c r="D37" s="219"/>
    </row>
    <row r="38" spans="1:4" ht="14.25">
      <c r="A38" s="219" t="s">
        <v>909</v>
      </c>
      <c r="B38" s="219" t="s">
        <v>112</v>
      </c>
      <c r="C38" s="219">
        <v>30</v>
      </c>
      <c r="D38" s="219"/>
    </row>
    <row r="39" spans="1:4" ht="14.25">
      <c r="A39" s="219" t="s">
        <v>910</v>
      </c>
      <c r="B39" s="219" t="s">
        <v>131</v>
      </c>
      <c r="C39" s="219">
        <v>1573</v>
      </c>
      <c r="D39" s="219"/>
    </row>
    <row r="40" spans="1:4" ht="14.25">
      <c r="A40" s="219" t="s">
        <v>911</v>
      </c>
      <c r="B40" s="219" t="s">
        <v>107</v>
      </c>
      <c r="C40" s="219">
        <v>1404</v>
      </c>
      <c r="D40" s="219"/>
    </row>
    <row r="41" spans="1:4" ht="14.25">
      <c r="A41" s="219" t="s">
        <v>912</v>
      </c>
      <c r="B41" s="219" t="s">
        <v>913</v>
      </c>
      <c r="C41" s="219">
        <v>50</v>
      </c>
      <c r="D41" s="219"/>
    </row>
    <row r="42" spans="1:4" ht="14.25">
      <c r="A42" s="219" t="s">
        <v>914</v>
      </c>
      <c r="B42" s="219" t="s">
        <v>915</v>
      </c>
      <c r="C42" s="219">
        <v>50</v>
      </c>
      <c r="D42" s="219"/>
    </row>
    <row r="43" spans="1:4" ht="14.25">
      <c r="A43" s="219" t="s">
        <v>916</v>
      </c>
      <c r="B43" s="219" t="s">
        <v>132</v>
      </c>
      <c r="C43" s="219">
        <v>20</v>
      </c>
      <c r="D43" s="219"/>
    </row>
    <row r="44" spans="1:4" ht="14.25">
      <c r="A44" s="219" t="s">
        <v>917</v>
      </c>
      <c r="B44" s="219" t="s">
        <v>134</v>
      </c>
      <c r="C44" s="219">
        <v>20</v>
      </c>
      <c r="D44" s="219"/>
    </row>
    <row r="45" spans="1:4" ht="14.25">
      <c r="A45" s="219" t="s">
        <v>918</v>
      </c>
      <c r="B45" s="219" t="s">
        <v>112</v>
      </c>
      <c r="C45" s="219">
        <v>9</v>
      </c>
      <c r="D45" s="219"/>
    </row>
    <row r="46" spans="1:4" ht="14.25">
      <c r="A46" s="219" t="s">
        <v>919</v>
      </c>
      <c r="B46" s="219" t="s">
        <v>135</v>
      </c>
      <c r="C46" s="219">
        <v>20</v>
      </c>
      <c r="D46" s="219"/>
    </row>
    <row r="47" spans="1:4" ht="14.25">
      <c r="A47" s="219" t="s">
        <v>920</v>
      </c>
      <c r="B47" s="219" t="s">
        <v>139</v>
      </c>
      <c r="C47" s="219">
        <v>200</v>
      </c>
      <c r="D47" s="219"/>
    </row>
    <row r="48" spans="1:4" ht="14.25">
      <c r="A48" s="219" t="s">
        <v>921</v>
      </c>
      <c r="B48" s="219" t="s">
        <v>140</v>
      </c>
      <c r="C48" s="219">
        <v>200</v>
      </c>
      <c r="D48" s="219"/>
    </row>
    <row r="49" spans="1:4" ht="14.25">
      <c r="A49" s="219" t="s">
        <v>922</v>
      </c>
      <c r="B49" s="219" t="s">
        <v>141</v>
      </c>
      <c r="C49" s="219">
        <v>232</v>
      </c>
      <c r="D49" s="219"/>
    </row>
    <row r="50" spans="1:4" ht="14.25">
      <c r="A50" s="219" t="s">
        <v>923</v>
      </c>
      <c r="B50" s="219" t="s">
        <v>107</v>
      </c>
      <c r="C50" s="219">
        <f>166-26</f>
        <v>140</v>
      </c>
      <c r="D50" s="219"/>
    </row>
    <row r="51" spans="1:4" ht="14.25">
      <c r="A51" s="219" t="s">
        <v>924</v>
      </c>
      <c r="B51" s="219" t="s">
        <v>144</v>
      </c>
      <c r="C51" s="219">
        <v>92</v>
      </c>
      <c r="D51" s="219"/>
    </row>
    <row r="52" spans="1:4" ht="14.25">
      <c r="A52" s="219" t="s">
        <v>925</v>
      </c>
      <c r="B52" s="219" t="s">
        <v>145</v>
      </c>
      <c r="C52" s="219">
        <v>1007</v>
      </c>
      <c r="D52" s="219"/>
    </row>
    <row r="53" spans="1:4" ht="14.25">
      <c r="A53" s="219" t="s">
        <v>926</v>
      </c>
      <c r="B53" s="219" t="s">
        <v>107</v>
      </c>
      <c r="C53" s="219">
        <v>934</v>
      </c>
      <c r="D53" s="219"/>
    </row>
    <row r="54" spans="1:4" ht="14.25">
      <c r="A54" s="219" t="s">
        <v>927</v>
      </c>
      <c r="B54" s="219" t="s">
        <v>112</v>
      </c>
      <c r="C54" s="219">
        <v>73</v>
      </c>
      <c r="D54" s="219"/>
    </row>
    <row r="55" spans="1:4" ht="14.25">
      <c r="A55" s="219" t="s">
        <v>928</v>
      </c>
      <c r="B55" s="219" t="s">
        <v>147</v>
      </c>
      <c r="C55" s="219">
        <v>459</v>
      </c>
      <c r="D55" s="219"/>
    </row>
    <row r="56" spans="1:4" ht="14.25">
      <c r="A56" s="219" t="s">
        <v>929</v>
      </c>
      <c r="B56" s="219" t="s">
        <v>107</v>
      </c>
      <c r="C56" s="219">
        <v>439</v>
      </c>
      <c r="D56" s="219"/>
    </row>
    <row r="57" spans="1:4" ht="14.25">
      <c r="A57" s="219" t="s">
        <v>930</v>
      </c>
      <c r="B57" s="219" t="s">
        <v>148</v>
      </c>
      <c r="C57" s="219">
        <v>20</v>
      </c>
      <c r="D57" s="219"/>
    </row>
    <row r="58" spans="1:4" ht="14.25">
      <c r="A58" s="219" t="s">
        <v>931</v>
      </c>
      <c r="B58" s="219" t="s">
        <v>151</v>
      </c>
      <c r="C58" s="219">
        <v>216</v>
      </c>
      <c r="D58" s="219"/>
    </row>
    <row r="59" spans="1:4" ht="14.25">
      <c r="A59" s="219" t="s">
        <v>932</v>
      </c>
      <c r="B59" s="219" t="s">
        <v>107</v>
      </c>
      <c r="C59" s="219">
        <v>146</v>
      </c>
      <c r="D59" s="219"/>
    </row>
    <row r="60" spans="1:4" ht="14.25">
      <c r="A60" s="219" t="s">
        <v>933</v>
      </c>
      <c r="B60" s="219" t="s">
        <v>152</v>
      </c>
      <c r="C60" s="219">
        <v>24</v>
      </c>
      <c r="D60" s="219"/>
    </row>
    <row r="61" spans="1:4" ht="14.25">
      <c r="A61" s="219" t="s">
        <v>934</v>
      </c>
      <c r="B61" s="219" t="s">
        <v>153</v>
      </c>
      <c r="C61" s="219">
        <v>46</v>
      </c>
      <c r="D61" s="219"/>
    </row>
    <row r="62" spans="1:4" ht="14.25">
      <c r="A62" s="219" t="s">
        <v>935</v>
      </c>
      <c r="B62" s="219" t="s">
        <v>154</v>
      </c>
      <c r="C62" s="219">
        <v>75</v>
      </c>
      <c r="D62" s="219"/>
    </row>
    <row r="63" spans="1:4" ht="14.25">
      <c r="A63" s="219" t="s">
        <v>936</v>
      </c>
      <c r="B63" s="219" t="s">
        <v>107</v>
      </c>
      <c r="C63" s="219">
        <v>47</v>
      </c>
      <c r="D63" s="219"/>
    </row>
    <row r="64" spans="1:4" ht="14.25">
      <c r="A64" s="219" t="s">
        <v>937</v>
      </c>
      <c r="B64" s="219" t="s">
        <v>155</v>
      </c>
      <c r="C64" s="219">
        <v>28</v>
      </c>
      <c r="D64" s="219"/>
    </row>
    <row r="65" spans="1:4" ht="14.25">
      <c r="A65" s="219" t="s">
        <v>938</v>
      </c>
      <c r="B65" s="219" t="s">
        <v>156</v>
      </c>
      <c r="C65" s="219">
        <v>1122</v>
      </c>
      <c r="D65" s="219"/>
    </row>
    <row r="66" spans="1:4" ht="14.25">
      <c r="A66" s="219" t="s">
        <v>939</v>
      </c>
      <c r="B66" s="219" t="s">
        <v>107</v>
      </c>
      <c r="C66" s="219">
        <v>540</v>
      </c>
      <c r="D66" s="219"/>
    </row>
    <row r="67" spans="1:4" ht="14.25">
      <c r="A67" s="219" t="s">
        <v>940</v>
      </c>
      <c r="B67" s="219" t="s">
        <v>112</v>
      </c>
      <c r="C67" s="219">
        <v>29</v>
      </c>
      <c r="D67" s="219"/>
    </row>
    <row r="68" spans="1:4" ht="14.25">
      <c r="A68" s="219" t="s">
        <v>941</v>
      </c>
      <c r="B68" s="219" t="s">
        <v>157</v>
      </c>
      <c r="C68" s="219">
        <v>553</v>
      </c>
      <c r="D68" s="219"/>
    </row>
    <row r="69" spans="1:4" ht="14.25">
      <c r="A69" s="219" t="s">
        <v>942</v>
      </c>
      <c r="B69" s="219" t="s">
        <v>943</v>
      </c>
      <c r="C69" s="219">
        <v>2353</v>
      </c>
      <c r="D69" s="219"/>
    </row>
    <row r="70" spans="1:4" ht="14.25">
      <c r="A70" s="219" t="s">
        <v>944</v>
      </c>
      <c r="B70" s="219" t="s">
        <v>107</v>
      </c>
      <c r="C70" s="219">
        <v>2072</v>
      </c>
      <c r="D70" s="219"/>
    </row>
    <row r="71" spans="1:4" ht="14.25">
      <c r="A71" s="219" t="s">
        <v>945</v>
      </c>
      <c r="B71" s="219" t="s">
        <v>115</v>
      </c>
      <c r="C71" s="219">
        <v>158</v>
      </c>
      <c r="D71" s="219"/>
    </row>
    <row r="72" spans="1:4" ht="14.25">
      <c r="A72" s="219" t="s">
        <v>946</v>
      </c>
      <c r="B72" s="219" t="s">
        <v>112</v>
      </c>
      <c r="C72" s="219">
        <v>123</v>
      </c>
      <c r="D72" s="219"/>
    </row>
    <row r="73" spans="1:4" ht="14.25">
      <c r="A73" s="219" t="s">
        <v>947</v>
      </c>
      <c r="B73" s="219" t="s">
        <v>160</v>
      </c>
      <c r="C73" s="219">
        <v>823</v>
      </c>
      <c r="D73" s="219"/>
    </row>
    <row r="74" spans="1:4" ht="14.25">
      <c r="A74" s="219" t="s">
        <v>948</v>
      </c>
      <c r="B74" s="219" t="s">
        <v>107</v>
      </c>
      <c r="C74" s="219">
        <v>420</v>
      </c>
      <c r="D74" s="219"/>
    </row>
    <row r="75" spans="1:4" ht="14.25">
      <c r="A75" s="219" t="s">
        <v>949</v>
      </c>
      <c r="B75" s="219" t="s">
        <v>112</v>
      </c>
      <c r="C75" s="219">
        <f>63+5</f>
        <v>68</v>
      </c>
      <c r="D75" s="219"/>
    </row>
    <row r="76" spans="1:4" ht="14.25">
      <c r="A76" s="219" t="s">
        <v>950</v>
      </c>
      <c r="B76" s="219" t="s">
        <v>161</v>
      </c>
      <c r="C76" s="219">
        <v>335</v>
      </c>
      <c r="D76" s="219"/>
    </row>
    <row r="77" spans="1:4" ht="14.25">
      <c r="A77" s="219" t="s">
        <v>951</v>
      </c>
      <c r="B77" s="219" t="s">
        <v>162</v>
      </c>
      <c r="C77" s="219">
        <v>1246</v>
      </c>
      <c r="D77" s="219"/>
    </row>
    <row r="78" spans="1:4" ht="14.25">
      <c r="A78" s="219" t="s">
        <v>952</v>
      </c>
      <c r="B78" s="219" t="s">
        <v>107</v>
      </c>
      <c r="C78" s="219">
        <v>690</v>
      </c>
      <c r="D78" s="219"/>
    </row>
    <row r="79" spans="1:4" ht="14.25">
      <c r="A79" s="219" t="s">
        <v>953</v>
      </c>
      <c r="B79" s="219" t="s">
        <v>112</v>
      </c>
      <c r="C79" s="219">
        <v>256</v>
      </c>
      <c r="D79" s="219"/>
    </row>
    <row r="80" spans="1:4" ht="14.25">
      <c r="A80" s="219" t="s">
        <v>954</v>
      </c>
      <c r="B80" s="219" t="s">
        <v>163</v>
      </c>
      <c r="C80" s="219">
        <v>300</v>
      </c>
      <c r="D80" s="219"/>
    </row>
    <row r="81" spans="1:4" ht="14.25">
      <c r="A81" s="219" t="s">
        <v>955</v>
      </c>
      <c r="B81" s="219" t="s">
        <v>164</v>
      </c>
      <c r="C81" s="219">
        <v>229</v>
      </c>
      <c r="D81" s="219"/>
    </row>
    <row r="82" spans="1:4" ht="14.25">
      <c r="A82" s="219" t="s">
        <v>956</v>
      </c>
      <c r="B82" s="219" t="s">
        <v>107</v>
      </c>
      <c r="C82" s="219">
        <v>99</v>
      </c>
      <c r="D82" s="219"/>
    </row>
    <row r="83" spans="1:4" ht="14.25">
      <c r="A83" s="219" t="s">
        <v>957</v>
      </c>
      <c r="B83" s="219" t="s">
        <v>112</v>
      </c>
      <c r="C83" s="219">
        <v>41</v>
      </c>
      <c r="D83" s="219"/>
    </row>
    <row r="84" spans="1:4" ht="14.25">
      <c r="A84" s="219" t="s">
        <v>958</v>
      </c>
      <c r="B84" s="219" t="s">
        <v>165</v>
      </c>
      <c r="C84" s="219">
        <v>89</v>
      </c>
      <c r="D84" s="219"/>
    </row>
    <row r="85" spans="1:4" ht="14.25">
      <c r="A85" s="219" t="s">
        <v>959</v>
      </c>
      <c r="B85" s="219" t="s">
        <v>166</v>
      </c>
      <c r="C85" s="219">
        <v>555</v>
      </c>
      <c r="D85" s="219"/>
    </row>
    <row r="86" spans="1:4" ht="14.25">
      <c r="A86" s="219" t="s">
        <v>960</v>
      </c>
      <c r="B86" s="219" t="s">
        <v>107</v>
      </c>
      <c r="C86" s="219">
        <v>354</v>
      </c>
      <c r="D86" s="219"/>
    </row>
    <row r="87" spans="1:4" ht="14.25">
      <c r="A87" s="219" t="s">
        <v>961</v>
      </c>
      <c r="B87" s="219" t="s">
        <v>115</v>
      </c>
      <c r="C87" s="219">
        <v>80</v>
      </c>
      <c r="D87" s="219"/>
    </row>
    <row r="88" spans="1:4" ht="14.25">
      <c r="A88" s="219" t="s">
        <v>962</v>
      </c>
      <c r="B88" s="219" t="s">
        <v>112</v>
      </c>
      <c r="C88" s="219">
        <v>21</v>
      </c>
      <c r="D88" s="219"/>
    </row>
    <row r="89" spans="1:4" ht="14.25">
      <c r="A89" s="219" t="s">
        <v>963</v>
      </c>
      <c r="B89" s="219" t="s">
        <v>167</v>
      </c>
      <c r="C89" s="219">
        <v>100</v>
      </c>
      <c r="D89" s="219"/>
    </row>
    <row r="90" spans="1:4" ht="14.25">
      <c r="A90" s="219" t="s">
        <v>964</v>
      </c>
      <c r="B90" s="219" t="s">
        <v>965</v>
      </c>
      <c r="C90" s="219">
        <v>238</v>
      </c>
      <c r="D90" s="219"/>
    </row>
    <row r="91" spans="1:4" ht="14.25">
      <c r="A91" s="219" t="s">
        <v>966</v>
      </c>
      <c r="B91" s="219" t="s">
        <v>967</v>
      </c>
      <c r="C91" s="219">
        <v>238</v>
      </c>
      <c r="D91" s="219"/>
    </row>
    <row r="92" spans="1:4" ht="14.25">
      <c r="A92" s="219" t="s">
        <v>968</v>
      </c>
      <c r="B92" s="219" t="s">
        <v>969</v>
      </c>
      <c r="C92" s="219">
        <f>70+166</f>
        <v>236</v>
      </c>
      <c r="D92" s="219"/>
    </row>
    <row r="93" spans="1:4" ht="14.25">
      <c r="A93" s="219" t="s">
        <v>970</v>
      </c>
      <c r="B93" s="219" t="s">
        <v>971</v>
      </c>
      <c r="C93" s="219">
        <f>70+166</f>
        <v>236</v>
      </c>
      <c r="D93" s="219"/>
    </row>
    <row r="94" spans="1:4" s="214" customFormat="1" ht="14.25">
      <c r="A94" s="218" t="s">
        <v>972</v>
      </c>
      <c r="B94" s="218" t="s">
        <v>973</v>
      </c>
      <c r="C94" s="218">
        <v>40</v>
      </c>
      <c r="D94" s="218"/>
    </row>
    <row r="95" spans="1:4" ht="14.25">
      <c r="A95" s="219" t="s">
        <v>974</v>
      </c>
      <c r="B95" s="219" t="s">
        <v>171</v>
      </c>
      <c r="C95" s="219">
        <v>40</v>
      </c>
      <c r="D95" s="219"/>
    </row>
    <row r="96" spans="1:4" ht="14.25">
      <c r="A96" s="219" t="s">
        <v>975</v>
      </c>
      <c r="B96" s="219" t="s">
        <v>172</v>
      </c>
      <c r="C96" s="219">
        <v>40</v>
      </c>
      <c r="D96" s="219"/>
    </row>
    <row r="97" spans="1:4" s="214" customFormat="1" ht="14.25">
      <c r="A97" s="218" t="s">
        <v>976</v>
      </c>
      <c r="B97" s="218" t="s">
        <v>977</v>
      </c>
      <c r="C97" s="218">
        <v>10047</v>
      </c>
      <c r="D97" s="218"/>
    </row>
    <row r="98" spans="1:4" ht="14.25">
      <c r="A98" s="219" t="s">
        <v>978</v>
      </c>
      <c r="B98" s="219" t="s">
        <v>979</v>
      </c>
      <c r="C98" s="219">
        <v>677</v>
      </c>
      <c r="D98" s="219"/>
    </row>
    <row r="99" spans="1:4" ht="14.25">
      <c r="A99" s="219" t="s">
        <v>980</v>
      </c>
      <c r="B99" s="219" t="s">
        <v>981</v>
      </c>
      <c r="C99" s="219">
        <v>677</v>
      </c>
      <c r="D99" s="219"/>
    </row>
    <row r="100" spans="1:4" ht="14.25">
      <c r="A100" s="219" t="s">
        <v>982</v>
      </c>
      <c r="B100" s="219" t="s">
        <v>177</v>
      </c>
      <c r="C100" s="219">
        <v>8072</v>
      </c>
      <c r="D100" s="219"/>
    </row>
    <row r="101" spans="1:4" ht="14.25">
      <c r="A101" s="219" t="s">
        <v>983</v>
      </c>
      <c r="B101" s="219" t="s">
        <v>107</v>
      </c>
      <c r="C101" s="219">
        <v>6072</v>
      </c>
      <c r="D101" s="219"/>
    </row>
    <row r="102" spans="1:4" ht="14.25">
      <c r="A102" s="219" t="s">
        <v>984</v>
      </c>
      <c r="B102" s="219" t="s">
        <v>892</v>
      </c>
      <c r="C102" s="219">
        <v>1015</v>
      </c>
      <c r="D102" s="219"/>
    </row>
    <row r="103" spans="1:4" ht="14.25">
      <c r="A103" s="219" t="s">
        <v>985</v>
      </c>
      <c r="B103" s="219" t="s">
        <v>133</v>
      </c>
      <c r="C103" s="219">
        <v>690</v>
      </c>
      <c r="D103" s="219"/>
    </row>
    <row r="104" spans="1:4" ht="14.25">
      <c r="A104" s="219" t="s">
        <v>986</v>
      </c>
      <c r="B104" s="219" t="s">
        <v>987</v>
      </c>
      <c r="C104" s="219">
        <v>280</v>
      </c>
      <c r="D104" s="219"/>
    </row>
    <row r="105" spans="1:4" ht="14.25">
      <c r="A105" s="219" t="s">
        <v>988</v>
      </c>
      <c r="B105" s="219" t="s">
        <v>186</v>
      </c>
      <c r="C105" s="219">
        <v>15</v>
      </c>
      <c r="D105" s="219"/>
    </row>
    <row r="106" spans="1:4" ht="14.25">
      <c r="A106" s="219" t="s">
        <v>989</v>
      </c>
      <c r="B106" s="219" t="s">
        <v>189</v>
      </c>
      <c r="C106" s="219">
        <v>1298</v>
      </c>
      <c r="D106" s="219"/>
    </row>
    <row r="107" spans="1:4" ht="14.25">
      <c r="A107" s="219" t="s">
        <v>990</v>
      </c>
      <c r="B107" s="219" t="s">
        <v>107</v>
      </c>
      <c r="C107" s="219">
        <v>975</v>
      </c>
      <c r="D107" s="219"/>
    </row>
    <row r="108" spans="1:4" ht="14.25">
      <c r="A108" s="219" t="s">
        <v>991</v>
      </c>
      <c r="B108" s="219" t="s">
        <v>191</v>
      </c>
      <c r="C108" s="219">
        <v>20</v>
      </c>
      <c r="D108" s="219"/>
    </row>
    <row r="109" spans="1:4" ht="14.25">
      <c r="A109" s="219" t="s">
        <v>992</v>
      </c>
      <c r="B109" s="219" t="s">
        <v>192</v>
      </c>
      <c r="C109" s="219">
        <v>10</v>
      </c>
      <c r="D109" s="219"/>
    </row>
    <row r="110" spans="1:4" ht="14.25">
      <c r="A110" s="219" t="s">
        <v>993</v>
      </c>
      <c r="B110" s="219" t="s">
        <v>193</v>
      </c>
      <c r="C110" s="219">
        <v>40</v>
      </c>
      <c r="D110" s="219"/>
    </row>
    <row r="111" spans="1:4" ht="14.25">
      <c r="A111" s="219" t="s">
        <v>994</v>
      </c>
      <c r="B111" s="219" t="s">
        <v>112</v>
      </c>
      <c r="C111" s="219">
        <v>18</v>
      </c>
      <c r="D111" s="219"/>
    </row>
    <row r="112" spans="1:4" ht="14.25">
      <c r="A112" s="219" t="s">
        <v>995</v>
      </c>
      <c r="B112" s="219" t="s">
        <v>194</v>
      </c>
      <c r="C112" s="219">
        <v>235</v>
      </c>
      <c r="D112" s="219"/>
    </row>
    <row r="113" spans="1:4" s="214" customFormat="1" ht="14.25">
      <c r="A113" s="218" t="s">
        <v>996</v>
      </c>
      <c r="B113" s="218" t="s">
        <v>997</v>
      </c>
      <c r="C113" s="218">
        <v>67293</v>
      </c>
      <c r="D113" s="218"/>
    </row>
    <row r="114" spans="1:4" ht="14.25">
      <c r="A114" s="219" t="s">
        <v>998</v>
      </c>
      <c r="B114" s="219" t="s">
        <v>196</v>
      </c>
      <c r="C114" s="219">
        <v>524</v>
      </c>
      <c r="D114" s="219"/>
    </row>
    <row r="115" spans="1:4" ht="14.25">
      <c r="A115" s="219" t="s">
        <v>999</v>
      </c>
      <c r="B115" s="219" t="s">
        <v>107</v>
      </c>
      <c r="C115" s="219">
        <v>168</v>
      </c>
      <c r="D115" s="219"/>
    </row>
    <row r="116" spans="1:4" ht="14.25">
      <c r="A116" s="219" t="s">
        <v>1000</v>
      </c>
      <c r="B116" s="219" t="s">
        <v>197</v>
      </c>
      <c r="C116" s="219">
        <v>356</v>
      </c>
      <c r="D116" s="219"/>
    </row>
    <row r="117" spans="1:4" ht="14.25">
      <c r="A117" s="219" t="s">
        <v>1001</v>
      </c>
      <c r="B117" s="219" t="s">
        <v>198</v>
      </c>
      <c r="C117" s="219">
        <v>65393</v>
      </c>
      <c r="D117" s="219"/>
    </row>
    <row r="118" spans="1:4" ht="14.25">
      <c r="A118" s="219" t="s">
        <v>1002</v>
      </c>
      <c r="B118" s="219" t="s">
        <v>199</v>
      </c>
      <c r="C118" s="219">
        <v>2669</v>
      </c>
      <c r="D118" s="219"/>
    </row>
    <row r="119" spans="1:4" ht="14.25">
      <c r="A119" s="219" t="s">
        <v>1003</v>
      </c>
      <c r="B119" s="219" t="s">
        <v>200</v>
      </c>
      <c r="C119" s="219">
        <v>33062</v>
      </c>
      <c r="D119" s="219"/>
    </row>
    <row r="120" spans="1:4" ht="14.25">
      <c r="A120" s="219" t="s">
        <v>1004</v>
      </c>
      <c r="B120" s="219" t="s">
        <v>201</v>
      </c>
      <c r="C120" s="219">
        <v>18336</v>
      </c>
      <c r="D120" s="219"/>
    </row>
    <row r="121" spans="1:4" ht="14.25">
      <c r="A121" s="219" t="s">
        <v>1005</v>
      </c>
      <c r="B121" s="219" t="s">
        <v>202</v>
      </c>
      <c r="C121" s="219">
        <v>11326</v>
      </c>
      <c r="D121" s="219"/>
    </row>
    <row r="122" spans="1:4" ht="14.25">
      <c r="A122" s="219" t="s">
        <v>1006</v>
      </c>
      <c r="B122" s="219" t="s">
        <v>208</v>
      </c>
      <c r="C122" s="219">
        <v>467</v>
      </c>
      <c r="D122" s="219"/>
    </row>
    <row r="123" spans="1:4" ht="14.25">
      <c r="A123" s="219" t="s">
        <v>1007</v>
      </c>
      <c r="B123" s="219" t="s">
        <v>209</v>
      </c>
      <c r="C123" s="219">
        <v>467</v>
      </c>
      <c r="D123" s="219"/>
    </row>
    <row r="124" spans="1:4" ht="14.25">
      <c r="A124" s="219" t="s">
        <v>1008</v>
      </c>
      <c r="B124" s="219" t="s">
        <v>210</v>
      </c>
      <c r="C124" s="219">
        <v>899</v>
      </c>
      <c r="D124" s="219"/>
    </row>
    <row r="125" spans="1:4" ht="14.25">
      <c r="A125" s="219" t="s">
        <v>1009</v>
      </c>
      <c r="B125" s="219" t="s">
        <v>211</v>
      </c>
      <c r="C125" s="219">
        <v>471</v>
      </c>
      <c r="D125" s="219"/>
    </row>
    <row r="126" spans="1:4" ht="14.25">
      <c r="A126" s="219" t="s">
        <v>1010</v>
      </c>
      <c r="B126" s="219" t="s">
        <v>212</v>
      </c>
      <c r="C126" s="219">
        <v>428</v>
      </c>
      <c r="D126" s="219"/>
    </row>
    <row r="127" spans="1:4" ht="14.25">
      <c r="A127" s="219" t="s">
        <v>1011</v>
      </c>
      <c r="B127" s="219" t="s">
        <v>1012</v>
      </c>
      <c r="C127" s="219">
        <v>10</v>
      </c>
      <c r="D127" s="219"/>
    </row>
    <row r="128" spans="1:4" s="214" customFormat="1" ht="14.25">
      <c r="A128" s="218" t="s">
        <v>1013</v>
      </c>
      <c r="B128" s="218" t="s">
        <v>1014</v>
      </c>
      <c r="C128" s="218">
        <v>1222</v>
      </c>
      <c r="D128" s="218"/>
    </row>
    <row r="129" spans="1:4" ht="14.25">
      <c r="A129" s="219" t="s">
        <v>1015</v>
      </c>
      <c r="B129" s="219" t="s">
        <v>214</v>
      </c>
      <c r="C129" s="219">
        <v>146</v>
      </c>
      <c r="D129" s="219"/>
    </row>
    <row r="130" spans="1:4" ht="14.25">
      <c r="A130" s="219" t="s">
        <v>1016</v>
      </c>
      <c r="B130" s="219" t="s">
        <v>107</v>
      </c>
      <c r="C130" s="219">
        <v>80</v>
      </c>
      <c r="D130" s="219"/>
    </row>
    <row r="131" spans="1:4" ht="14.25">
      <c r="A131" s="219" t="s">
        <v>1017</v>
      </c>
      <c r="B131" s="219" t="s">
        <v>215</v>
      </c>
      <c r="C131" s="219">
        <v>66</v>
      </c>
      <c r="D131" s="219"/>
    </row>
    <row r="132" spans="1:4" ht="14.25">
      <c r="A132" s="219" t="s">
        <v>1018</v>
      </c>
      <c r="B132" s="219" t="s">
        <v>1019</v>
      </c>
      <c r="C132" s="219">
        <v>10</v>
      </c>
      <c r="D132" s="219"/>
    </row>
    <row r="133" spans="1:4" ht="14.25">
      <c r="A133" s="219" t="s">
        <v>1020</v>
      </c>
      <c r="B133" s="219" t="s">
        <v>1021</v>
      </c>
      <c r="C133" s="219">
        <v>10</v>
      </c>
      <c r="D133" s="219"/>
    </row>
    <row r="134" spans="1:4" ht="14.25">
      <c r="A134" s="219" t="s">
        <v>1022</v>
      </c>
      <c r="B134" s="219" t="s">
        <v>218</v>
      </c>
      <c r="C134" s="219">
        <v>66</v>
      </c>
      <c r="D134" s="219"/>
    </row>
    <row r="135" spans="1:4" ht="14.25">
      <c r="A135" s="219" t="s">
        <v>1023</v>
      </c>
      <c r="B135" s="219" t="s">
        <v>1024</v>
      </c>
      <c r="C135" s="219">
        <v>29</v>
      </c>
      <c r="D135" s="219"/>
    </row>
    <row r="136" spans="1:4" ht="14.25">
      <c r="A136" s="219" t="s">
        <v>1025</v>
      </c>
      <c r="B136" s="219" t="s">
        <v>1026</v>
      </c>
      <c r="C136" s="219">
        <v>10</v>
      </c>
      <c r="D136" s="219"/>
    </row>
    <row r="137" spans="1:4" ht="14.25">
      <c r="A137" s="219" t="s">
        <v>1027</v>
      </c>
      <c r="B137" s="219" t="s">
        <v>219</v>
      </c>
      <c r="C137" s="219">
        <v>27</v>
      </c>
      <c r="D137" s="219"/>
    </row>
    <row r="138" spans="1:4" ht="14.25">
      <c r="A138" s="219" t="s">
        <v>1028</v>
      </c>
      <c r="B138" s="219" t="s">
        <v>220</v>
      </c>
      <c r="C138" s="219">
        <v>1000</v>
      </c>
      <c r="D138" s="219"/>
    </row>
    <row r="139" spans="1:4" ht="14.25">
      <c r="A139" s="219" t="s">
        <v>1029</v>
      </c>
      <c r="B139" s="219" t="s">
        <v>221</v>
      </c>
      <c r="C139" s="219">
        <v>1000</v>
      </c>
      <c r="D139" s="219"/>
    </row>
    <row r="140" spans="1:4" s="214" customFormat="1" ht="14.25">
      <c r="A140" s="218" t="s">
        <v>1030</v>
      </c>
      <c r="B140" s="218" t="s">
        <v>1031</v>
      </c>
      <c r="C140" s="218">
        <v>4202</v>
      </c>
      <c r="D140" s="218"/>
    </row>
    <row r="141" spans="1:4" ht="14.25">
      <c r="A141" s="219" t="s">
        <v>1032</v>
      </c>
      <c r="B141" s="219" t="s">
        <v>1033</v>
      </c>
      <c r="C141" s="219">
        <v>3335</v>
      </c>
      <c r="D141" s="219"/>
    </row>
    <row r="142" spans="1:4" ht="14.25">
      <c r="A142" s="219" t="s">
        <v>1034</v>
      </c>
      <c r="B142" s="219" t="s">
        <v>107</v>
      </c>
      <c r="C142" s="219">
        <v>425</v>
      </c>
      <c r="D142" s="219"/>
    </row>
    <row r="143" spans="1:4" ht="14.25">
      <c r="A143" s="219" t="s">
        <v>1035</v>
      </c>
      <c r="B143" s="219" t="s">
        <v>225</v>
      </c>
      <c r="C143" s="219">
        <v>866</v>
      </c>
      <c r="D143" s="219"/>
    </row>
    <row r="144" spans="1:4" ht="14.25">
      <c r="A144" s="219" t="s">
        <v>1036</v>
      </c>
      <c r="B144" s="219" t="s">
        <v>458</v>
      </c>
      <c r="C144" s="219">
        <v>93</v>
      </c>
      <c r="D144" s="219"/>
    </row>
    <row r="145" spans="1:4" ht="14.25">
      <c r="A145" s="219" t="s">
        <v>1037</v>
      </c>
      <c r="B145" s="219" t="s">
        <v>1038</v>
      </c>
      <c r="C145" s="219">
        <v>1951</v>
      </c>
      <c r="D145" s="219"/>
    </row>
    <row r="146" spans="1:4" ht="14.25">
      <c r="A146" s="219" t="s">
        <v>1039</v>
      </c>
      <c r="B146" s="219" t="s">
        <v>1040</v>
      </c>
      <c r="C146" s="219">
        <v>60</v>
      </c>
      <c r="D146" s="219"/>
    </row>
    <row r="147" spans="1:4" ht="14.25">
      <c r="A147" s="219" t="s">
        <v>1041</v>
      </c>
      <c r="B147" s="219" t="s">
        <v>1042</v>
      </c>
      <c r="C147" s="219">
        <v>60</v>
      </c>
      <c r="D147" s="219"/>
    </row>
    <row r="148" spans="1:4" ht="14.25">
      <c r="A148" s="219" t="s">
        <v>1043</v>
      </c>
      <c r="B148" s="219" t="s">
        <v>1044</v>
      </c>
      <c r="C148" s="219">
        <v>650</v>
      </c>
      <c r="D148" s="219"/>
    </row>
    <row r="149" spans="1:4" ht="14.25">
      <c r="A149" s="219" t="s">
        <v>1045</v>
      </c>
      <c r="B149" s="219" t="s">
        <v>234</v>
      </c>
      <c r="C149" s="219">
        <v>70</v>
      </c>
      <c r="D149" s="219"/>
    </row>
    <row r="150" spans="1:4" ht="14.25">
      <c r="A150" s="219" t="s">
        <v>1046</v>
      </c>
      <c r="B150" s="219" t="s">
        <v>235</v>
      </c>
      <c r="C150" s="219">
        <v>580</v>
      </c>
      <c r="D150" s="219"/>
    </row>
    <row r="151" spans="1:4" ht="14.25">
      <c r="A151" s="219" t="s">
        <v>1047</v>
      </c>
      <c r="B151" s="219" t="s">
        <v>1048</v>
      </c>
      <c r="C151" s="219">
        <v>157</v>
      </c>
      <c r="D151" s="219"/>
    </row>
    <row r="152" spans="1:4" ht="14.25">
      <c r="A152" s="219" t="s">
        <v>1049</v>
      </c>
      <c r="B152" s="219" t="s">
        <v>1050</v>
      </c>
      <c r="C152" s="219">
        <v>157</v>
      </c>
      <c r="D152" s="219"/>
    </row>
    <row r="153" spans="1:4" s="214" customFormat="1" ht="14.25">
      <c r="A153" s="218" t="s">
        <v>1051</v>
      </c>
      <c r="B153" s="218" t="s">
        <v>1052</v>
      </c>
      <c r="C153" s="218">
        <f>48434+208-7</f>
        <v>48635</v>
      </c>
      <c r="D153" s="218"/>
    </row>
    <row r="154" spans="1:4" ht="14.25">
      <c r="A154" s="219" t="s">
        <v>1053</v>
      </c>
      <c r="B154" s="219" t="s">
        <v>242</v>
      </c>
      <c r="C154" s="219">
        <v>2712</v>
      </c>
      <c r="D154" s="219"/>
    </row>
    <row r="155" spans="1:4" ht="14.25">
      <c r="A155" s="219" t="s">
        <v>1054</v>
      </c>
      <c r="B155" s="219" t="s">
        <v>107</v>
      </c>
      <c r="C155" s="219">
        <v>812</v>
      </c>
      <c r="D155" s="219"/>
    </row>
    <row r="156" spans="1:4" ht="14.25">
      <c r="A156" s="219" t="s">
        <v>1055</v>
      </c>
      <c r="B156" s="219" t="s">
        <v>243</v>
      </c>
      <c r="C156" s="219">
        <v>234</v>
      </c>
      <c r="D156" s="219"/>
    </row>
    <row r="157" spans="1:4" ht="14.25">
      <c r="A157" s="219" t="s">
        <v>1056</v>
      </c>
      <c r="B157" s="219" t="s">
        <v>1057</v>
      </c>
      <c r="C157" s="219">
        <v>80</v>
      </c>
      <c r="D157" s="219"/>
    </row>
    <row r="158" spans="1:4" ht="14.25">
      <c r="A158" s="219" t="s">
        <v>1058</v>
      </c>
      <c r="B158" s="219" t="s">
        <v>244</v>
      </c>
      <c r="C158" s="219">
        <v>392</v>
      </c>
      <c r="D158" s="219"/>
    </row>
    <row r="159" spans="1:4" ht="14.25">
      <c r="A159" s="219" t="s">
        <v>1059</v>
      </c>
      <c r="B159" s="219" t="s">
        <v>246</v>
      </c>
      <c r="C159" s="219">
        <f>986+208</f>
        <v>1194</v>
      </c>
      <c r="D159" s="219"/>
    </row>
    <row r="160" spans="1:4" ht="14.25">
      <c r="A160" s="219" t="s">
        <v>1060</v>
      </c>
      <c r="B160" s="219" t="s">
        <v>247</v>
      </c>
      <c r="C160" s="219">
        <v>1623</v>
      </c>
      <c r="D160" s="219"/>
    </row>
    <row r="161" spans="1:4" ht="14.25">
      <c r="A161" s="219" t="s">
        <v>1061</v>
      </c>
      <c r="B161" s="219" t="s">
        <v>107</v>
      </c>
      <c r="C161" s="219">
        <v>283</v>
      </c>
      <c r="D161" s="219"/>
    </row>
    <row r="162" spans="1:4" ht="14.25">
      <c r="A162" s="219" t="s">
        <v>1062</v>
      </c>
      <c r="B162" s="219" t="s">
        <v>115</v>
      </c>
      <c r="C162" s="219">
        <v>153</v>
      </c>
      <c r="D162" s="219"/>
    </row>
    <row r="163" spans="1:4" ht="14.25">
      <c r="A163" s="219" t="s">
        <v>1063</v>
      </c>
      <c r="B163" s="219" t="s">
        <v>250</v>
      </c>
      <c r="C163" s="219">
        <v>1133</v>
      </c>
      <c r="D163" s="219"/>
    </row>
    <row r="164" spans="1:4" ht="14.25">
      <c r="A164" s="219" t="s">
        <v>1064</v>
      </c>
      <c r="B164" s="219" t="s">
        <v>251</v>
      </c>
      <c r="C164" s="219">
        <v>54</v>
      </c>
      <c r="D164" s="219"/>
    </row>
    <row r="165" spans="1:4" ht="14.25">
      <c r="A165" s="219" t="s">
        <v>1065</v>
      </c>
      <c r="B165" s="219" t="s">
        <v>252</v>
      </c>
      <c r="C165" s="219">
        <v>19290</v>
      </c>
      <c r="D165" s="219"/>
    </row>
    <row r="166" spans="1:4" ht="14.25">
      <c r="A166" s="219" t="s">
        <v>1066</v>
      </c>
      <c r="B166" s="219" t="s">
        <v>253</v>
      </c>
      <c r="C166" s="219">
        <v>158</v>
      </c>
      <c r="D166" s="219"/>
    </row>
    <row r="167" spans="1:4" ht="14.25">
      <c r="A167" s="219" t="s">
        <v>1067</v>
      </c>
      <c r="B167" s="219" t="s">
        <v>254</v>
      </c>
      <c r="C167" s="219">
        <v>120</v>
      </c>
      <c r="D167" s="219"/>
    </row>
    <row r="168" spans="1:4" ht="14.25">
      <c r="A168" s="219" t="s">
        <v>1068</v>
      </c>
      <c r="B168" s="219" t="s">
        <v>255</v>
      </c>
      <c r="C168" s="219">
        <f>13837-33</f>
        <v>13804</v>
      </c>
      <c r="D168" s="219"/>
    </row>
    <row r="169" spans="1:4" ht="14.25">
      <c r="A169" s="219" t="s">
        <v>1069</v>
      </c>
      <c r="B169" s="219" t="s">
        <v>256</v>
      </c>
      <c r="C169" s="219">
        <f>5215-7</f>
        <v>5208</v>
      </c>
      <c r="D169" s="219"/>
    </row>
    <row r="170" spans="1:4" ht="14.25">
      <c r="A170" s="219" t="s">
        <v>1070</v>
      </c>
      <c r="B170" s="219" t="s">
        <v>257</v>
      </c>
      <c r="C170" s="219">
        <v>3100</v>
      </c>
      <c r="D170" s="219"/>
    </row>
    <row r="171" spans="1:4" ht="14.25">
      <c r="A171" s="219" t="s">
        <v>1071</v>
      </c>
      <c r="B171" s="219" t="s">
        <v>258</v>
      </c>
      <c r="C171" s="219">
        <v>1400</v>
      </c>
      <c r="D171" s="219"/>
    </row>
    <row r="172" spans="1:4" ht="14.25">
      <c r="A172" s="219" t="s">
        <v>1072</v>
      </c>
      <c r="B172" s="219" t="s">
        <v>259</v>
      </c>
      <c r="C172" s="219">
        <v>1700</v>
      </c>
      <c r="D172" s="219"/>
    </row>
    <row r="173" spans="1:4" ht="14.25">
      <c r="A173" s="219" t="s">
        <v>1073</v>
      </c>
      <c r="B173" s="219" t="s">
        <v>260</v>
      </c>
      <c r="C173" s="219">
        <v>6111</v>
      </c>
      <c r="D173" s="219"/>
    </row>
    <row r="174" spans="1:4" ht="14.25">
      <c r="A174" s="219" t="s">
        <v>1074</v>
      </c>
      <c r="B174" s="219" t="s">
        <v>261</v>
      </c>
      <c r="C174" s="219">
        <v>533</v>
      </c>
      <c r="D174" s="219"/>
    </row>
    <row r="175" spans="1:4" ht="14.25">
      <c r="A175" s="219" t="s">
        <v>1075</v>
      </c>
      <c r="B175" s="219" t="s">
        <v>262</v>
      </c>
      <c r="C175" s="219">
        <v>520</v>
      </c>
      <c r="D175" s="219"/>
    </row>
    <row r="176" spans="1:4" ht="14.25">
      <c r="A176" s="219" t="s">
        <v>1076</v>
      </c>
      <c r="B176" s="219" t="s">
        <v>263</v>
      </c>
      <c r="C176" s="219">
        <v>2310</v>
      </c>
      <c r="D176" s="219"/>
    </row>
    <row r="177" spans="1:4" ht="14.25">
      <c r="A177" s="219" t="s">
        <v>1077</v>
      </c>
      <c r="B177" s="219" t="s">
        <v>265</v>
      </c>
      <c r="C177" s="219">
        <v>2530</v>
      </c>
      <c r="D177" s="219"/>
    </row>
    <row r="178" spans="1:4" ht="14.25">
      <c r="A178" s="219" t="s">
        <v>1078</v>
      </c>
      <c r="B178" s="219" t="s">
        <v>267</v>
      </c>
      <c r="C178" s="219">
        <v>218</v>
      </c>
      <c r="D178" s="219"/>
    </row>
    <row r="179" spans="1:4" ht="14.25">
      <c r="A179" s="219" t="s">
        <v>1079</v>
      </c>
      <c r="B179" s="219" t="s">
        <v>268</v>
      </c>
      <c r="C179" s="219">
        <v>190</v>
      </c>
      <c r="D179" s="219"/>
    </row>
    <row r="180" spans="1:4" ht="14.25">
      <c r="A180" s="219" t="s">
        <v>1080</v>
      </c>
      <c r="B180" s="219" t="s">
        <v>269</v>
      </c>
      <c r="C180" s="219">
        <v>190</v>
      </c>
      <c r="D180" s="219"/>
    </row>
    <row r="181" spans="1:4" ht="14.25">
      <c r="A181" s="219" t="s">
        <v>1081</v>
      </c>
      <c r="B181" s="219" t="s">
        <v>271</v>
      </c>
      <c r="C181" s="219">
        <v>512</v>
      </c>
      <c r="D181" s="219"/>
    </row>
    <row r="182" spans="1:4" ht="14.25">
      <c r="A182" s="219" t="s">
        <v>1082</v>
      </c>
      <c r="B182" s="219" t="s">
        <v>273</v>
      </c>
      <c r="C182" s="219">
        <v>512</v>
      </c>
      <c r="D182" s="219"/>
    </row>
    <row r="183" spans="1:4" ht="14.25">
      <c r="A183" s="219" t="s">
        <v>1083</v>
      </c>
      <c r="B183" s="219" t="s">
        <v>275</v>
      </c>
      <c r="C183" s="219">
        <v>354</v>
      </c>
      <c r="D183" s="219"/>
    </row>
    <row r="184" spans="1:4" ht="14.25">
      <c r="A184" s="219" t="s">
        <v>1084</v>
      </c>
      <c r="B184" s="219" t="s">
        <v>107</v>
      </c>
      <c r="C184" s="219">
        <v>79</v>
      </c>
      <c r="D184" s="219"/>
    </row>
    <row r="185" spans="1:4" ht="14.25">
      <c r="A185" s="219" t="s">
        <v>1085</v>
      </c>
      <c r="B185" s="219" t="s">
        <v>276</v>
      </c>
      <c r="C185" s="219">
        <v>65</v>
      </c>
      <c r="D185" s="219"/>
    </row>
    <row r="186" spans="1:4" ht="14.25">
      <c r="A186" s="219" t="s">
        <v>1086</v>
      </c>
      <c r="B186" s="219" t="s">
        <v>277</v>
      </c>
      <c r="C186" s="219">
        <v>103</v>
      </c>
      <c r="D186" s="219"/>
    </row>
    <row r="187" spans="1:4" ht="14.25">
      <c r="A187" s="219" t="s">
        <v>1087</v>
      </c>
      <c r="B187" s="219" t="s">
        <v>279</v>
      </c>
      <c r="C187" s="219">
        <v>16</v>
      </c>
      <c r="D187" s="219"/>
    </row>
    <row r="188" spans="1:4" ht="14.25">
      <c r="A188" s="219" t="s">
        <v>1088</v>
      </c>
      <c r="B188" s="219" t="s">
        <v>280</v>
      </c>
      <c r="C188" s="219">
        <v>91</v>
      </c>
      <c r="D188" s="219"/>
    </row>
    <row r="189" spans="1:4" ht="14.25">
      <c r="A189" s="219" t="s">
        <v>1089</v>
      </c>
      <c r="B189" s="219" t="s">
        <v>284</v>
      </c>
      <c r="C189" s="219">
        <v>6050</v>
      </c>
      <c r="D189" s="219"/>
    </row>
    <row r="190" spans="1:4" ht="14.25">
      <c r="A190" s="219" t="s">
        <v>1090</v>
      </c>
      <c r="B190" s="219" t="s">
        <v>285</v>
      </c>
      <c r="C190" s="219">
        <v>1250</v>
      </c>
      <c r="D190" s="219"/>
    </row>
    <row r="191" spans="1:4" ht="14.25">
      <c r="A191" s="219" t="s">
        <v>1091</v>
      </c>
      <c r="B191" s="219" t="s">
        <v>286</v>
      </c>
      <c r="C191" s="219">
        <v>4800</v>
      </c>
      <c r="D191" s="219"/>
    </row>
    <row r="192" spans="1:4" ht="14.25">
      <c r="A192" s="219" t="s">
        <v>1092</v>
      </c>
      <c r="B192" s="219" t="s">
        <v>287</v>
      </c>
      <c r="C192" s="219">
        <v>610</v>
      </c>
      <c r="D192" s="219"/>
    </row>
    <row r="193" spans="1:4" ht="14.25">
      <c r="A193" s="219" t="s">
        <v>1093</v>
      </c>
      <c r="B193" s="219" t="s">
        <v>288</v>
      </c>
      <c r="C193" s="219">
        <v>610</v>
      </c>
      <c r="D193" s="219"/>
    </row>
    <row r="194" spans="1:4" ht="14.25">
      <c r="A194" s="219" t="s">
        <v>1094</v>
      </c>
      <c r="B194" s="219" t="s">
        <v>289</v>
      </c>
      <c r="C194" s="219">
        <v>6914</v>
      </c>
      <c r="D194" s="219"/>
    </row>
    <row r="195" spans="1:4" ht="14.25">
      <c r="A195" s="219" t="s">
        <v>1095</v>
      </c>
      <c r="B195" s="219" t="s">
        <v>290</v>
      </c>
      <c r="C195" s="219">
        <v>6914</v>
      </c>
      <c r="D195" s="219"/>
    </row>
    <row r="196" spans="1:4" ht="14.25">
      <c r="A196" s="219" t="s">
        <v>1096</v>
      </c>
      <c r="B196" s="219" t="s">
        <v>291</v>
      </c>
      <c r="C196" s="219">
        <v>24</v>
      </c>
      <c r="D196" s="219"/>
    </row>
    <row r="197" spans="1:4" ht="14.25">
      <c r="A197" s="219" t="s">
        <v>1097</v>
      </c>
      <c r="B197" s="219" t="s">
        <v>292</v>
      </c>
      <c r="C197" s="219">
        <v>24</v>
      </c>
      <c r="D197" s="219"/>
    </row>
    <row r="198" spans="1:4" ht="14.25">
      <c r="A198" s="219" t="s">
        <v>1098</v>
      </c>
      <c r="B198" s="219" t="s">
        <v>1099</v>
      </c>
      <c r="C198" s="219">
        <v>12</v>
      </c>
      <c r="D198" s="219"/>
    </row>
    <row r="199" spans="1:4" ht="14.25">
      <c r="A199" s="219" t="s">
        <v>1100</v>
      </c>
      <c r="B199" s="219" t="s">
        <v>1101</v>
      </c>
      <c r="C199" s="219">
        <v>12</v>
      </c>
      <c r="D199" s="219"/>
    </row>
    <row r="200" spans="1:4" ht="14.25">
      <c r="A200" s="219" t="s">
        <v>1102</v>
      </c>
      <c r="B200" s="219" t="s">
        <v>1103</v>
      </c>
      <c r="C200" s="219">
        <v>1133</v>
      </c>
      <c r="D200" s="219"/>
    </row>
    <row r="201" spans="1:4" s="214" customFormat="1" ht="14.25">
      <c r="A201" s="218" t="s">
        <v>1104</v>
      </c>
      <c r="B201" s="218" t="s">
        <v>1105</v>
      </c>
      <c r="C201" s="218">
        <v>41444</v>
      </c>
      <c r="D201" s="218"/>
    </row>
    <row r="202" spans="1:4" ht="14.25">
      <c r="A202" s="219" t="s">
        <v>1106</v>
      </c>
      <c r="B202" s="219" t="s">
        <v>1107</v>
      </c>
      <c r="C202" s="219">
        <v>794</v>
      </c>
      <c r="D202" s="219"/>
    </row>
    <row r="203" spans="1:4" ht="14.25">
      <c r="A203" s="219" t="s">
        <v>1108</v>
      </c>
      <c r="B203" s="219" t="s">
        <v>107</v>
      </c>
      <c r="C203" s="219">
        <v>359</v>
      </c>
      <c r="D203" s="219"/>
    </row>
    <row r="204" spans="1:4" ht="14.25">
      <c r="A204" s="219" t="s">
        <v>1109</v>
      </c>
      <c r="B204" s="219" t="s">
        <v>1110</v>
      </c>
      <c r="C204" s="219">
        <v>435</v>
      </c>
      <c r="D204" s="219"/>
    </row>
    <row r="205" spans="1:4" ht="14.25">
      <c r="A205" s="219" t="s">
        <v>1111</v>
      </c>
      <c r="B205" s="219" t="s">
        <v>298</v>
      </c>
      <c r="C205" s="219">
        <v>1529</v>
      </c>
      <c r="D205" s="219"/>
    </row>
    <row r="206" spans="1:4" ht="14.25">
      <c r="A206" s="219" t="s">
        <v>1112</v>
      </c>
      <c r="B206" s="219" t="s">
        <v>299</v>
      </c>
      <c r="C206" s="219">
        <v>1319</v>
      </c>
      <c r="D206" s="219"/>
    </row>
    <row r="207" spans="1:4" ht="14.25">
      <c r="A207" s="219" t="s">
        <v>1113</v>
      </c>
      <c r="B207" s="219" t="s">
        <v>1114</v>
      </c>
      <c r="C207" s="219">
        <v>210</v>
      </c>
      <c r="D207" s="219"/>
    </row>
    <row r="208" spans="1:4" ht="14.25">
      <c r="A208" s="219" t="s">
        <v>1115</v>
      </c>
      <c r="B208" s="219" t="s">
        <v>302</v>
      </c>
      <c r="C208" s="219">
        <v>4915</v>
      </c>
      <c r="D208" s="219"/>
    </row>
    <row r="209" spans="1:4" ht="14.25">
      <c r="A209" s="219" t="s">
        <v>1116</v>
      </c>
      <c r="B209" s="219" t="s">
        <v>303</v>
      </c>
      <c r="C209" s="219">
        <v>181</v>
      </c>
      <c r="D209" s="219"/>
    </row>
    <row r="210" spans="1:4" ht="14.25">
      <c r="A210" s="219" t="s">
        <v>1117</v>
      </c>
      <c r="B210" s="219" t="s">
        <v>304</v>
      </c>
      <c r="C210" s="219">
        <v>4654</v>
      </c>
      <c r="D210" s="219"/>
    </row>
    <row r="211" spans="1:4" ht="14.25">
      <c r="A211" s="219" t="s">
        <v>1118</v>
      </c>
      <c r="B211" s="219" t="s">
        <v>305</v>
      </c>
      <c r="C211" s="219">
        <v>80</v>
      </c>
      <c r="D211" s="219"/>
    </row>
    <row r="212" spans="1:4" ht="14.25">
      <c r="A212" s="219" t="s">
        <v>1119</v>
      </c>
      <c r="B212" s="219" t="s">
        <v>306</v>
      </c>
      <c r="C212" s="219">
        <v>1441</v>
      </c>
      <c r="D212" s="219"/>
    </row>
    <row r="213" spans="1:4" ht="14.25">
      <c r="A213" s="219" t="s">
        <v>1120</v>
      </c>
      <c r="B213" s="219" t="s">
        <v>307</v>
      </c>
      <c r="C213" s="219">
        <v>404</v>
      </c>
      <c r="D213" s="219"/>
    </row>
    <row r="214" spans="1:4" ht="14.25">
      <c r="A214" s="219" t="s">
        <v>1121</v>
      </c>
      <c r="B214" s="219" t="s">
        <v>308</v>
      </c>
      <c r="C214" s="219">
        <v>271</v>
      </c>
      <c r="D214" s="219"/>
    </row>
    <row r="215" spans="1:4" ht="14.25">
      <c r="A215" s="219" t="s">
        <v>1122</v>
      </c>
      <c r="B215" s="219" t="s">
        <v>309</v>
      </c>
      <c r="C215" s="219">
        <v>419</v>
      </c>
      <c r="D215" s="219"/>
    </row>
    <row r="216" spans="1:4" ht="14.25">
      <c r="A216" s="219" t="s">
        <v>1123</v>
      </c>
      <c r="B216" s="219" t="s">
        <v>310</v>
      </c>
      <c r="C216" s="219">
        <v>161</v>
      </c>
      <c r="D216" s="219"/>
    </row>
    <row r="217" spans="1:4" ht="14.25">
      <c r="A217" s="219" t="s">
        <v>1124</v>
      </c>
      <c r="B217" s="219" t="s">
        <v>311</v>
      </c>
      <c r="C217" s="219">
        <v>46</v>
      </c>
      <c r="D217" s="219"/>
    </row>
    <row r="218" spans="1:4" ht="14.25">
      <c r="A218" s="219" t="s">
        <v>1125</v>
      </c>
      <c r="B218" s="219" t="s">
        <v>313</v>
      </c>
      <c r="C218" s="219">
        <v>130</v>
      </c>
      <c r="D218" s="219"/>
    </row>
    <row r="219" spans="1:4" ht="14.25">
      <c r="A219" s="219" t="s">
        <v>1126</v>
      </c>
      <c r="B219" s="219" t="s">
        <v>314</v>
      </c>
      <c r="C219" s="219">
        <v>10</v>
      </c>
      <c r="D219" s="219"/>
    </row>
    <row r="220" spans="1:4" ht="14.25">
      <c r="A220" s="219" t="s">
        <v>1127</v>
      </c>
      <c r="B220" s="219" t="s">
        <v>318</v>
      </c>
      <c r="C220" s="219">
        <v>1760</v>
      </c>
      <c r="D220" s="219"/>
    </row>
    <row r="221" spans="1:4" ht="14.25">
      <c r="A221" s="219" t="s">
        <v>1128</v>
      </c>
      <c r="B221" s="219" t="s">
        <v>319</v>
      </c>
      <c r="C221" s="219">
        <v>1760</v>
      </c>
      <c r="D221" s="219"/>
    </row>
    <row r="222" spans="1:4" ht="14.25">
      <c r="A222" s="219" t="s">
        <v>1129</v>
      </c>
      <c r="B222" s="219" t="s">
        <v>321</v>
      </c>
      <c r="C222" s="219">
        <v>6556</v>
      </c>
      <c r="D222" s="219"/>
    </row>
    <row r="223" spans="1:4" ht="14.25">
      <c r="A223" s="219" t="s">
        <v>1130</v>
      </c>
      <c r="B223" s="219" t="s">
        <v>322</v>
      </c>
      <c r="C223" s="219">
        <v>1636</v>
      </c>
      <c r="D223" s="219"/>
    </row>
    <row r="224" spans="1:4" ht="14.25">
      <c r="A224" s="219" t="s">
        <v>1131</v>
      </c>
      <c r="B224" s="219" t="s">
        <v>323</v>
      </c>
      <c r="C224" s="219">
        <v>4920</v>
      </c>
      <c r="D224" s="219"/>
    </row>
    <row r="225" spans="1:4" ht="14.25">
      <c r="A225" s="219" t="s">
        <v>1132</v>
      </c>
      <c r="B225" s="219" t="s">
        <v>324</v>
      </c>
      <c r="C225" s="219">
        <v>20268</v>
      </c>
      <c r="D225" s="219"/>
    </row>
    <row r="226" spans="1:4" ht="14.25">
      <c r="A226" s="219" t="s">
        <v>1133</v>
      </c>
      <c r="B226" s="219" t="s">
        <v>325</v>
      </c>
      <c r="C226" s="219">
        <v>18</v>
      </c>
      <c r="D226" s="219"/>
    </row>
    <row r="227" spans="1:4" ht="14.25">
      <c r="A227" s="219" t="s">
        <v>1134</v>
      </c>
      <c r="B227" s="219" t="s">
        <v>326</v>
      </c>
      <c r="C227" s="219">
        <v>20250</v>
      </c>
      <c r="D227" s="219"/>
    </row>
    <row r="228" spans="1:4" ht="14.25">
      <c r="A228" s="219" t="s">
        <v>1135</v>
      </c>
      <c r="B228" s="219" t="s">
        <v>327</v>
      </c>
      <c r="C228" s="219">
        <v>2394</v>
      </c>
      <c r="D228" s="219"/>
    </row>
    <row r="229" spans="1:4" ht="14.25">
      <c r="A229" s="219" t="s">
        <v>1136</v>
      </c>
      <c r="B229" s="219" t="s">
        <v>328</v>
      </c>
      <c r="C229" s="219">
        <v>2377</v>
      </c>
      <c r="D229" s="219"/>
    </row>
    <row r="230" spans="1:4" ht="14.25">
      <c r="A230" s="219" t="s">
        <v>1137</v>
      </c>
      <c r="B230" s="219" t="s">
        <v>329</v>
      </c>
      <c r="C230" s="219">
        <v>17</v>
      </c>
      <c r="D230" s="219"/>
    </row>
    <row r="231" spans="1:4" ht="14.25">
      <c r="A231" s="219" t="s">
        <v>1138</v>
      </c>
      <c r="B231" s="219" t="s">
        <v>330</v>
      </c>
      <c r="C231" s="219">
        <v>856</v>
      </c>
      <c r="D231" s="219"/>
    </row>
    <row r="232" spans="1:4" ht="14.25">
      <c r="A232" s="219" t="s">
        <v>1139</v>
      </c>
      <c r="B232" s="219" t="s">
        <v>331</v>
      </c>
      <c r="C232" s="219">
        <v>538</v>
      </c>
      <c r="D232" s="219"/>
    </row>
    <row r="233" spans="1:4" ht="14.25">
      <c r="A233" s="219" t="s">
        <v>1140</v>
      </c>
      <c r="B233" s="219" t="s">
        <v>1141</v>
      </c>
      <c r="C233" s="219">
        <v>318</v>
      </c>
      <c r="D233" s="219"/>
    </row>
    <row r="234" spans="1:4" ht="14.25">
      <c r="A234" s="219" t="s">
        <v>1142</v>
      </c>
      <c r="B234" s="219" t="s">
        <v>1143</v>
      </c>
      <c r="C234" s="219">
        <v>30</v>
      </c>
      <c r="D234" s="219"/>
    </row>
    <row r="235" spans="1:4" ht="14.25">
      <c r="A235" s="219" t="s">
        <v>1144</v>
      </c>
      <c r="B235" s="219" t="s">
        <v>1145</v>
      </c>
      <c r="C235" s="219">
        <v>30</v>
      </c>
      <c r="D235" s="219"/>
    </row>
    <row r="236" spans="1:4" ht="14.25">
      <c r="A236" s="219" t="s">
        <v>1146</v>
      </c>
      <c r="B236" s="219" t="s">
        <v>1147</v>
      </c>
      <c r="C236" s="219">
        <v>900</v>
      </c>
      <c r="D236" s="219"/>
    </row>
    <row r="237" spans="1:4" ht="14.25">
      <c r="A237" s="219" t="s">
        <v>1148</v>
      </c>
      <c r="B237" s="219" t="s">
        <v>1149</v>
      </c>
      <c r="C237" s="219">
        <v>900</v>
      </c>
      <c r="D237" s="219"/>
    </row>
    <row r="238" spans="1:4" s="214" customFormat="1" ht="14.25">
      <c r="A238" s="218" t="s">
        <v>1150</v>
      </c>
      <c r="B238" s="218" t="s">
        <v>1151</v>
      </c>
      <c r="C238" s="218">
        <v>13445</v>
      </c>
      <c r="D238" s="218"/>
    </row>
    <row r="239" spans="1:4" ht="14.25">
      <c r="A239" s="219" t="s">
        <v>1152</v>
      </c>
      <c r="B239" s="219" t="s">
        <v>335</v>
      </c>
      <c r="C239" s="219">
        <v>424</v>
      </c>
      <c r="D239" s="219"/>
    </row>
    <row r="240" spans="1:4" ht="14.25">
      <c r="A240" s="219" t="s">
        <v>1153</v>
      </c>
      <c r="B240" s="219" t="s">
        <v>107</v>
      </c>
      <c r="C240" s="219">
        <v>273</v>
      </c>
      <c r="D240" s="219"/>
    </row>
    <row r="241" spans="1:4" ht="14.25">
      <c r="A241" s="219" t="s">
        <v>1154</v>
      </c>
      <c r="B241" s="219" t="s">
        <v>336</v>
      </c>
      <c r="C241" s="219">
        <v>151</v>
      </c>
      <c r="D241" s="219"/>
    </row>
    <row r="242" spans="1:4" ht="14.25">
      <c r="A242" s="219" t="s">
        <v>1155</v>
      </c>
      <c r="B242" s="219" t="s">
        <v>337</v>
      </c>
      <c r="C242" s="219">
        <v>1</v>
      </c>
      <c r="D242" s="219"/>
    </row>
    <row r="243" spans="1:4" ht="14.25">
      <c r="A243" s="219" t="s">
        <v>1156</v>
      </c>
      <c r="B243" s="219" t="s">
        <v>338</v>
      </c>
      <c r="C243" s="219">
        <v>1</v>
      </c>
      <c r="D243" s="219"/>
    </row>
    <row r="244" spans="1:4" ht="14.25">
      <c r="A244" s="219" t="s">
        <v>1157</v>
      </c>
      <c r="B244" s="219" t="s">
        <v>339</v>
      </c>
      <c r="C244" s="219">
        <v>997</v>
      </c>
      <c r="D244" s="219"/>
    </row>
    <row r="245" spans="1:4" ht="14.25">
      <c r="A245" s="219" t="s">
        <v>1158</v>
      </c>
      <c r="B245" s="219" t="s">
        <v>340</v>
      </c>
      <c r="C245" s="219">
        <v>903</v>
      </c>
      <c r="D245" s="219"/>
    </row>
    <row r="246" spans="1:4" ht="14.25">
      <c r="A246" s="219" t="s">
        <v>1159</v>
      </c>
      <c r="B246" s="219" t="s">
        <v>341</v>
      </c>
      <c r="C246" s="219">
        <v>94</v>
      </c>
      <c r="D246" s="219"/>
    </row>
    <row r="247" spans="1:4" ht="14.25">
      <c r="A247" s="219" t="s">
        <v>1160</v>
      </c>
      <c r="B247" s="219" t="s">
        <v>343</v>
      </c>
      <c r="C247" s="219">
        <v>354</v>
      </c>
      <c r="D247" s="219"/>
    </row>
    <row r="248" spans="1:4" ht="14.25">
      <c r="A248" s="219" t="s">
        <v>1161</v>
      </c>
      <c r="B248" s="219" t="s">
        <v>1162</v>
      </c>
      <c r="C248" s="219">
        <v>354</v>
      </c>
      <c r="D248" s="219"/>
    </row>
    <row r="249" spans="1:4" ht="14.25">
      <c r="A249" s="219" t="s">
        <v>1163</v>
      </c>
      <c r="B249" s="219" t="s">
        <v>346</v>
      </c>
      <c r="C249" s="219">
        <v>290</v>
      </c>
      <c r="D249" s="219"/>
    </row>
    <row r="250" spans="1:4" ht="14.25">
      <c r="A250" s="219" t="s">
        <v>1164</v>
      </c>
      <c r="B250" s="219" t="s">
        <v>347</v>
      </c>
      <c r="C250" s="219">
        <v>290</v>
      </c>
      <c r="D250" s="219"/>
    </row>
    <row r="251" spans="1:4" ht="14.25">
      <c r="A251" s="219" t="s">
        <v>1165</v>
      </c>
      <c r="B251" s="219" t="s">
        <v>350</v>
      </c>
      <c r="C251" s="219">
        <v>9559</v>
      </c>
      <c r="D251" s="219"/>
    </row>
    <row r="252" spans="1:4" ht="14.25">
      <c r="A252" s="219" t="s">
        <v>1166</v>
      </c>
      <c r="B252" s="219" t="s">
        <v>351</v>
      </c>
      <c r="C252" s="219">
        <v>9288</v>
      </c>
      <c r="D252" s="219"/>
    </row>
    <row r="253" spans="1:4" ht="14.25">
      <c r="A253" s="219" t="s">
        <v>1167</v>
      </c>
      <c r="B253" s="219" t="s">
        <v>353</v>
      </c>
      <c r="C253" s="219">
        <v>271</v>
      </c>
      <c r="D253" s="219"/>
    </row>
    <row r="254" spans="1:4" ht="14.25">
      <c r="A254" s="219" t="s">
        <v>1168</v>
      </c>
      <c r="B254" s="219" t="s">
        <v>1169</v>
      </c>
      <c r="C254" s="219">
        <v>820</v>
      </c>
      <c r="D254" s="219"/>
    </row>
    <row r="255" spans="1:4" ht="14.25">
      <c r="A255" s="219" t="s">
        <v>1170</v>
      </c>
      <c r="B255" s="219" t="s">
        <v>1171</v>
      </c>
      <c r="C255" s="219">
        <v>1000</v>
      </c>
      <c r="D255" s="219"/>
    </row>
    <row r="256" spans="1:4" s="214" customFormat="1" ht="14.25">
      <c r="A256" s="218" t="s">
        <v>1172</v>
      </c>
      <c r="B256" s="218" t="s">
        <v>1173</v>
      </c>
      <c r="C256" s="218">
        <v>7495</v>
      </c>
      <c r="D256" s="218"/>
    </row>
    <row r="257" spans="1:4" ht="14.25">
      <c r="A257" s="219" t="s">
        <v>1174</v>
      </c>
      <c r="B257" s="219" t="s">
        <v>1175</v>
      </c>
      <c r="C257" s="219">
        <v>939</v>
      </c>
      <c r="D257" s="219"/>
    </row>
    <row r="258" spans="1:4" ht="14.25">
      <c r="A258" s="219" t="s">
        <v>1176</v>
      </c>
      <c r="B258" s="219" t="s">
        <v>1177</v>
      </c>
      <c r="C258" s="219">
        <v>408</v>
      </c>
      <c r="D258" s="219"/>
    </row>
    <row r="259" spans="1:4" ht="14.25">
      <c r="A259" s="219" t="s">
        <v>1178</v>
      </c>
      <c r="B259" s="219" t="s">
        <v>1179</v>
      </c>
      <c r="C259" s="219">
        <v>158</v>
      </c>
      <c r="D259" s="219"/>
    </row>
    <row r="260" spans="1:4" ht="14.25">
      <c r="A260" s="219" t="s">
        <v>1180</v>
      </c>
      <c r="B260" s="219" t="s">
        <v>1181</v>
      </c>
      <c r="C260" s="219">
        <f>395-22</f>
        <v>373</v>
      </c>
      <c r="D260" s="219"/>
    </row>
    <row r="261" spans="1:4" ht="14.25">
      <c r="A261" s="219" t="s">
        <v>1182</v>
      </c>
      <c r="B261" s="219" t="s">
        <v>1183</v>
      </c>
      <c r="C261" s="219">
        <v>1175</v>
      </c>
      <c r="D261" s="219"/>
    </row>
    <row r="262" spans="1:4" ht="14.25">
      <c r="A262" s="219" t="s">
        <v>1184</v>
      </c>
      <c r="B262" s="219" t="s">
        <v>1185</v>
      </c>
      <c r="C262" s="219">
        <v>1175</v>
      </c>
      <c r="D262" s="219"/>
    </row>
    <row r="263" spans="1:4" ht="14.25">
      <c r="A263" s="219" t="s">
        <v>1186</v>
      </c>
      <c r="B263" s="219" t="s">
        <v>1187</v>
      </c>
      <c r="C263" s="219">
        <v>4376</v>
      </c>
      <c r="D263" s="219"/>
    </row>
    <row r="264" spans="1:4" ht="14.25">
      <c r="A264" s="219" t="s">
        <v>1188</v>
      </c>
      <c r="B264" s="219" t="s">
        <v>1189</v>
      </c>
      <c r="C264" s="219">
        <v>1005</v>
      </c>
      <c r="D264" s="219"/>
    </row>
    <row r="265" spans="1:4" s="214" customFormat="1" ht="14.25">
      <c r="A265" s="218" t="s">
        <v>1190</v>
      </c>
      <c r="B265" s="218" t="s">
        <v>1191</v>
      </c>
      <c r="C265" s="218">
        <v>90809</v>
      </c>
      <c r="D265" s="218"/>
    </row>
    <row r="266" spans="1:4" ht="14.25">
      <c r="A266" s="219" t="s">
        <v>1192</v>
      </c>
      <c r="B266" s="219" t="s">
        <v>1193</v>
      </c>
      <c r="C266" s="219">
        <v>15040</v>
      </c>
      <c r="D266" s="219"/>
    </row>
    <row r="267" spans="1:4" ht="14.25">
      <c r="A267" s="219" t="s">
        <v>1194</v>
      </c>
      <c r="B267" s="219" t="s">
        <v>1177</v>
      </c>
      <c r="C267" s="219">
        <v>519</v>
      </c>
      <c r="D267" s="219"/>
    </row>
    <row r="268" spans="1:4" ht="14.25">
      <c r="A268" s="219" t="s">
        <v>1195</v>
      </c>
      <c r="B268" s="219" t="s">
        <v>1196</v>
      </c>
      <c r="C268" s="219">
        <v>3361</v>
      </c>
      <c r="D268" s="219"/>
    </row>
    <row r="269" spans="1:4" ht="14.25">
      <c r="A269" s="219" t="s">
        <v>1197</v>
      </c>
      <c r="B269" s="219" t="s">
        <v>1198</v>
      </c>
      <c r="C269" s="219">
        <v>1000</v>
      </c>
      <c r="D269" s="219"/>
    </row>
    <row r="270" spans="1:4" ht="14.25">
      <c r="A270" s="219" t="s">
        <v>1199</v>
      </c>
      <c r="B270" s="219" t="s">
        <v>1200</v>
      </c>
      <c r="C270" s="219">
        <v>217</v>
      </c>
      <c r="D270" s="219"/>
    </row>
    <row r="271" spans="1:4" ht="14.25">
      <c r="A271" s="219" t="s">
        <v>1201</v>
      </c>
      <c r="B271" s="219" t="s">
        <v>1202</v>
      </c>
      <c r="C271" s="219">
        <v>30</v>
      </c>
      <c r="D271" s="219"/>
    </row>
    <row r="272" spans="1:4" ht="14.25">
      <c r="A272" s="219" t="s">
        <v>1203</v>
      </c>
      <c r="B272" s="219" t="s">
        <v>1204</v>
      </c>
      <c r="C272" s="219">
        <v>143</v>
      </c>
      <c r="D272" s="219"/>
    </row>
    <row r="273" spans="1:4" ht="14.25">
      <c r="A273" s="219" t="s">
        <v>1205</v>
      </c>
      <c r="B273" s="219" t="s">
        <v>1206</v>
      </c>
      <c r="C273" s="219">
        <v>128</v>
      </c>
      <c r="D273" s="219"/>
    </row>
    <row r="274" spans="1:4" ht="14.25">
      <c r="A274" s="219" t="s">
        <v>1207</v>
      </c>
      <c r="B274" s="219" t="s">
        <v>1208</v>
      </c>
      <c r="C274" s="219">
        <v>8394</v>
      </c>
      <c r="D274" s="219"/>
    </row>
    <row r="275" spans="1:4" ht="14.25">
      <c r="A275" s="219" t="s">
        <v>1209</v>
      </c>
      <c r="B275" s="219" t="s">
        <v>1210</v>
      </c>
      <c r="C275" s="219">
        <v>325</v>
      </c>
      <c r="D275" s="219"/>
    </row>
    <row r="276" spans="1:4" ht="14.25">
      <c r="A276" s="219" t="s">
        <v>1211</v>
      </c>
      <c r="B276" s="219" t="s">
        <v>1212</v>
      </c>
      <c r="C276" s="219">
        <v>156</v>
      </c>
      <c r="D276" s="219"/>
    </row>
    <row r="277" spans="1:4" ht="14.25">
      <c r="A277" s="219" t="s">
        <v>1213</v>
      </c>
      <c r="B277" s="219" t="s">
        <v>1214</v>
      </c>
      <c r="C277" s="219">
        <v>13</v>
      </c>
      <c r="D277" s="219"/>
    </row>
    <row r="278" spans="1:4" ht="14.25">
      <c r="A278" s="219" t="s">
        <v>1215</v>
      </c>
      <c r="B278" s="219" t="s">
        <v>1216</v>
      </c>
      <c r="C278" s="219">
        <v>754</v>
      </c>
      <c r="D278" s="219"/>
    </row>
    <row r="279" spans="1:4" ht="14.25">
      <c r="A279" s="219" t="s">
        <v>1217</v>
      </c>
      <c r="B279" s="219" t="s">
        <v>1218</v>
      </c>
      <c r="C279" s="219">
        <v>13805</v>
      </c>
      <c r="D279" s="219"/>
    </row>
    <row r="280" spans="1:4" ht="14.25">
      <c r="A280" s="219" t="s">
        <v>1219</v>
      </c>
      <c r="B280" s="219" t="s">
        <v>1177</v>
      </c>
      <c r="C280" s="219">
        <v>461</v>
      </c>
      <c r="D280" s="219"/>
    </row>
    <row r="281" spans="1:4" ht="14.25">
      <c r="A281" s="219" t="s">
        <v>1220</v>
      </c>
      <c r="B281" s="219" t="s">
        <v>1221</v>
      </c>
      <c r="C281" s="219">
        <v>2035</v>
      </c>
      <c r="D281" s="219"/>
    </row>
    <row r="282" spans="1:4" ht="14.25">
      <c r="A282" s="219" t="s">
        <v>1222</v>
      </c>
      <c r="B282" s="219" t="s">
        <v>1223</v>
      </c>
      <c r="C282" s="219">
        <v>5438</v>
      </c>
      <c r="D282" s="219"/>
    </row>
    <row r="283" spans="1:4" ht="14.25">
      <c r="A283" s="219" t="s">
        <v>1224</v>
      </c>
      <c r="B283" s="219" t="s">
        <v>1225</v>
      </c>
      <c r="C283" s="219">
        <v>104</v>
      </c>
      <c r="D283" s="219"/>
    </row>
    <row r="284" spans="1:4" ht="14.25">
      <c r="A284" s="219" t="s">
        <v>1226</v>
      </c>
      <c r="B284" s="219" t="s">
        <v>1227</v>
      </c>
      <c r="C284" s="219">
        <v>5696</v>
      </c>
      <c r="D284" s="219"/>
    </row>
    <row r="285" spans="1:4" ht="14.25">
      <c r="A285" s="219" t="s">
        <v>1228</v>
      </c>
      <c r="B285" s="219" t="s">
        <v>1229</v>
      </c>
      <c r="C285" s="219">
        <v>15</v>
      </c>
      <c r="D285" s="219"/>
    </row>
    <row r="286" spans="1:4" ht="14.25">
      <c r="A286" s="219" t="s">
        <v>1230</v>
      </c>
      <c r="B286" s="219" t="s">
        <v>1231</v>
      </c>
      <c r="C286" s="219">
        <v>10</v>
      </c>
      <c r="D286" s="219"/>
    </row>
    <row r="287" spans="1:4" ht="14.25">
      <c r="A287" s="219" t="s">
        <v>1232</v>
      </c>
      <c r="B287" s="219" t="s">
        <v>1233</v>
      </c>
      <c r="C287" s="219">
        <v>45</v>
      </c>
      <c r="D287" s="219"/>
    </row>
    <row r="288" spans="1:4" ht="14.25">
      <c r="A288" s="219" t="s">
        <v>1234</v>
      </c>
      <c r="B288" s="219" t="s">
        <v>1235</v>
      </c>
      <c r="C288" s="219">
        <v>1</v>
      </c>
      <c r="D288" s="219"/>
    </row>
    <row r="289" spans="1:4" ht="14.25">
      <c r="A289" s="219" t="s">
        <v>1236</v>
      </c>
      <c r="B289" s="219" t="s">
        <v>1237</v>
      </c>
      <c r="C289" s="219">
        <v>7564</v>
      </c>
      <c r="D289" s="219"/>
    </row>
    <row r="290" spans="1:4" ht="14.25">
      <c r="A290" s="219" t="s">
        <v>1238</v>
      </c>
      <c r="B290" s="219" t="s">
        <v>1177</v>
      </c>
      <c r="C290" s="219">
        <v>276</v>
      </c>
      <c r="D290" s="219"/>
    </row>
    <row r="291" spans="1:4" ht="14.25">
      <c r="A291" s="219" t="s">
        <v>1239</v>
      </c>
      <c r="B291" s="219" t="s">
        <v>1240</v>
      </c>
      <c r="C291" s="219">
        <v>28</v>
      </c>
      <c r="D291" s="219"/>
    </row>
    <row r="292" spans="1:4" ht="14.25">
      <c r="A292" s="219" t="s">
        <v>1241</v>
      </c>
      <c r="B292" s="219" t="s">
        <v>1242</v>
      </c>
      <c r="C292" s="219">
        <v>595</v>
      </c>
      <c r="D292" s="219"/>
    </row>
    <row r="293" spans="1:4" ht="14.25">
      <c r="A293" s="219" t="s">
        <v>1243</v>
      </c>
      <c r="B293" s="219" t="s">
        <v>1244</v>
      </c>
      <c r="C293" s="219">
        <v>2207</v>
      </c>
      <c r="D293" s="219"/>
    </row>
    <row r="294" spans="1:4" ht="14.25">
      <c r="A294" s="219" t="s">
        <v>1245</v>
      </c>
      <c r="B294" s="219" t="s">
        <v>1246</v>
      </c>
      <c r="C294" s="219">
        <v>20</v>
      </c>
      <c r="D294" s="219"/>
    </row>
    <row r="295" spans="1:4" ht="14.25">
      <c r="A295" s="219" t="s">
        <v>1247</v>
      </c>
      <c r="B295" s="219" t="s">
        <v>1248</v>
      </c>
      <c r="C295" s="219">
        <v>240</v>
      </c>
      <c r="D295" s="219"/>
    </row>
    <row r="296" spans="1:4" ht="14.25">
      <c r="A296" s="219" t="s">
        <v>1249</v>
      </c>
      <c r="B296" s="219" t="s">
        <v>1250</v>
      </c>
      <c r="C296" s="219">
        <v>130</v>
      </c>
      <c r="D296" s="219"/>
    </row>
    <row r="297" spans="1:4" ht="14.25">
      <c r="A297" s="219" t="s">
        <v>1251</v>
      </c>
      <c r="B297" s="219" t="s">
        <v>1252</v>
      </c>
      <c r="C297" s="219">
        <v>198</v>
      </c>
      <c r="D297" s="219"/>
    </row>
    <row r="298" spans="1:4" ht="14.25">
      <c r="A298" s="219" t="s">
        <v>1253</v>
      </c>
      <c r="B298" s="219" t="s">
        <v>1254</v>
      </c>
      <c r="C298" s="219">
        <v>3197</v>
      </c>
      <c r="D298" s="219"/>
    </row>
    <row r="299" spans="1:4" ht="14.25">
      <c r="A299" s="219" t="s">
        <v>1255</v>
      </c>
      <c r="B299" s="219" t="s">
        <v>1256</v>
      </c>
      <c r="C299" s="219">
        <v>673</v>
      </c>
      <c r="D299" s="219"/>
    </row>
    <row r="300" spans="1:4" ht="14.25">
      <c r="A300" s="219" t="s">
        <v>1257</v>
      </c>
      <c r="B300" s="219" t="s">
        <v>1258</v>
      </c>
      <c r="C300" s="219">
        <v>39456</v>
      </c>
      <c r="D300" s="219"/>
    </row>
    <row r="301" spans="1:4" ht="14.25">
      <c r="A301" s="219" t="s">
        <v>1259</v>
      </c>
      <c r="B301" s="219" t="s">
        <v>1177</v>
      </c>
      <c r="C301" s="219">
        <v>115</v>
      </c>
      <c r="D301" s="219"/>
    </row>
    <row r="302" spans="1:4" ht="14.25">
      <c r="A302" s="219" t="s">
        <v>1260</v>
      </c>
      <c r="B302" s="219" t="s">
        <v>1240</v>
      </c>
      <c r="C302" s="219">
        <v>3</v>
      </c>
      <c r="D302" s="219"/>
    </row>
    <row r="303" spans="1:4" ht="14.25">
      <c r="A303" s="219" t="s">
        <v>1261</v>
      </c>
      <c r="B303" s="219" t="s">
        <v>1262</v>
      </c>
      <c r="C303" s="219">
        <v>21468</v>
      </c>
      <c r="D303" s="219"/>
    </row>
    <row r="304" spans="1:4" ht="14.25">
      <c r="A304" s="219" t="s">
        <v>1263</v>
      </c>
      <c r="B304" s="219" t="s">
        <v>1264</v>
      </c>
      <c r="C304" s="219">
        <v>5861</v>
      </c>
      <c r="D304" s="219"/>
    </row>
    <row r="305" spans="1:4" ht="14.25">
      <c r="A305" s="219" t="s">
        <v>1265</v>
      </c>
      <c r="B305" s="219" t="s">
        <v>1266</v>
      </c>
      <c r="C305" s="219">
        <v>96</v>
      </c>
      <c r="D305" s="219"/>
    </row>
    <row r="306" spans="1:4" ht="14.25">
      <c r="A306" s="219" t="s">
        <v>1267</v>
      </c>
      <c r="B306" s="219" t="s">
        <v>1268</v>
      </c>
      <c r="C306" s="219">
        <v>11913</v>
      </c>
      <c r="D306" s="219"/>
    </row>
    <row r="307" spans="1:4" ht="14.25">
      <c r="A307" s="219" t="s">
        <v>1269</v>
      </c>
      <c r="B307" s="219" t="s">
        <v>1270</v>
      </c>
      <c r="C307" s="219">
        <v>1847</v>
      </c>
      <c r="D307" s="219"/>
    </row>
    <row r="308" spans="1:4" ht="14.25">
      <c r="A308" s="219" t="s">
        <v>1271</v>
      </c>
      <c r="B308" s="219" t="s">
        <v>1272</v>
      </c>
      <c r="C308" s="219">
        <v>138</v>
      </c>
      <c r="D308" s="219"/>
    </row>
    <row r="309" spans="1:4" ht="14.25">
      <c r="A309" s="219" t="s">
        <v>1273</v>
      </c>
      <c r="B309" s="219" t="s">
        <v>1274</v>
      </c>
      <c r="C309" s="219">
        <v>1704</v>
      </c>
      <c r="D309" s="219"/>
    </row>
    <row r="310" spans="1:4" ht="14.25">
      <c r="A310" s="219" t="s">
        <v>1275</v>
      </c>
      <c r="B310" s="219" t="s">
        <v>1276</v>
      </c>
      <c r="C310" s="219">
        <v>5</v>
      </c>
      <c r="D310" s="219"/>
    </row>
    <row r="311" spans="1:4" ht="14.25">
      <c r="A311" s="219" t="s">
        <v>1277</v>
      </c>
      <c r="B311" s="219" t="s">
        <v>1278</v>
      </c>
      <c r="C311" s="219">
        <v>8157</v>
      </c>
      <c r="D311" s="219"/>
    </row>
    <row r="312" spans="1:4" ht="14.25">
      <c r="A312" s="219" t="s">
        <v>1279</v>
      </c>
      <c r="B312" s="219" t="s">
        <v>1280</v>
      </c>
      <c r="C312" s="219">
        <v>2000</v>
      </c>
      <c r="D312" s="219"/>
    </row>
    <row r="313" spans="1:4" ht="14.25">
      <c r="A313" s="219" t="s">
        <v>1281</v>
      </c>
      <c r="B313" s="219" t="s">
        <v>1282</v>
      </c>
      <c r="C313" s="219">
        <v>6157</v>
      </c>
      <c r="D313" s="219"/>
    </row>
    <row r="314" spans="1:4" ht="14.25">
      <c r="A314" s="219" t="s">
        <v>1283</v>
      </c>
      <c r="B314" s="219" t="s">
        <v>1284</v>
      </c>
      <c r="C314" s="219">
        <v>4940</v>
      </c>
      <c r="D314" s="219"/>
    </row>
    <row r="315" spans="1:4" ht="14.25">
      <c r="A315" s="219" t="s">
        <v>1285</v>
      </c>
      <c r="B315" s="219" t="s">
        <v>1286</v>
      </c>
      <c r="C315" s="219">
        <v>156</v>
      </c>
      <c r="D315" s="219"/>
    </row>
    <row r="316" spans="1:4" ht="14.25">
      <c r="A316" s="219" t="s">
        <v>1287</v>
      </c>
      <c r="B316" s="219" t="s">
        <v>1288</v>
      </c>
      <c r="C316" s="219">
        <v>1721</v>
      </c>
      <c r="D316" s="219"/>
    </row>
    <row r="317" spans="1:4" ht="14.25">
      <c r="A317" s="219" t="s">
        <v>1289</v>
      </c>
      <c r="B317" s="219" t="s">
        <v>1290</v>
      </c>
      <c r="C317" s="219">
        <v>2150</v>
      </c>
      <c r="D317" s="219"/>
    </row>
    <row r="318" spans="1:4" ht="14.25">
      <c r="A318" s="219" t="s">
        <v>1291</v>
      </c>
      <c r="B318" s="219" t="s">
        <v>1292</v>
      </c>
      <c r="C318" s="219">
        <v>911</v>
      </c>
      <c r="D318" s="219"/>
    </row>
    <row r="319" spans="1:4" ht="14.25">
      <c r="A319" s="219" t="s">
        <v>1293</v>
      </c>
      <c r="B319" s="219" t="s">
        <v>1294</v>
      </c>
      <c r="C319" s="219">
        <v>2</v>
      </c>
      <c r="D319" s="219"/>
    </row>
    <row r="320" spans="1:4" s="214" customFormat="1" ht="14.25">
      <c r="A320" s="218" t="s">
        <v>1295</v>
      </c>
      <c r="B320" s="218" t="s">
        <v>1296</v>
      </c>
      <c r="C320" s="218">
        <v>24590</v>
      </c>
      <c r="D320" s="218"/>
    </row>
    <row r="321" spans="1:4" ht="14.25">
      <c r="A321" s="219" t="s">
        <v>1297</v>
      </c>
      <c r="B321" s="219" t="s">
        <v>1298</v>
      </c>
      <c r="C321" s="219">
        <v>5664</v>
      </c>
      <c r="D321" s="219"/>
    </row>
    <row r="322" spans="1:4" ht="14.25">
      <c r="A322" s="219" t="s">
        <v>1299</v>
      </c>
      <c r="B322" s="219" t="s">
        <v>1177</v>
      </c>
      <c r="C322" s="219">
        <v>527</v>
      </c>
      <c r="D322" s="219"/>
    </row>
    <row r="323" spans="1:4" ht="14.25">
      <c r="A323" s="219" t="s">
        <v>1300</v>
      </c>
      <c r="B323" s="219" t="s">
        <v>1301</v>
      </c>
      <c r="C323" s="219">
        <v>1760</v>
      </c>
      <c r="D323" s="219"/>
    </row>
    <row r="324" spans="1:4" ht="14.25">
      <c r="A324" s="219" t="s">
        <v>1302</v>
      </c>
      <c r="B324" s="219" t="s">
        <v>1303</v>
      </c>
      <c r="C324" s="219">
        <v>2804</v>
      </c>
      <c r="D324" s="219"/>
    </row>
    <row r="325" spans="1:4" ht="14.25">
      <c r="A325" s="219" t="s">
        <v>1304</v>
      </c>
      <c r="B325" s="219" t="s">
        <v>1305</v>
      </c>
      <c r="C325" s="219">
        <v>107</v>
      </c>
      <c r="D325" s="219"/>
    </row>
    <row r="326" spans="1:4" ht="14.25">
      <c r="A326" s="219" t="s">
        <v>1306</v>
      </c>
      <c r="B326" s="219" t="s">
        <v>1307</v>
      </c>
      <c r="C326" s="219">
        <v>388</v>
      </c>
      <c r="D326" s="219"/>
    </row>
    <row r="327" spans="1:4" ht="14.25">
      <c r="A327" s="219" t="s">
        <v>1308</v>
      </c>
      <c r="B327" s="219" t="s">
        <v>1309</v>
      </c>
      <c r="C327" s="219">
        <v>78</v>
      </c>
      <c r="D327" s="219"/>
    </row>
    <row r="328" spans="1:4" ht="14.25">
      <c r="A328" s="219" t="s">
        <v>1310</v>
      </c>
      <c r="B328" s="219" t="s">
        <v>1311</v>
      </c>
      <c r="C328" s="219">
        <v>446</v>
      </c>
      <c r="D328" s="219"/>
    </row>
    <row r="329" spans="1:4" ht="14.25">
      <c r="A329" s="219" t="s">
        <v>1312</v>
      </c>
      <c r="B329" s="219" t="s">
        <v>1313</v>
      </c>
      <c r="C329" s="219">
        <v>446</v>
      </c>
      <c r="D329" s="219"/>
    </row>
    <row r="330" spans="1:4" ht="14.25">
      <c r="A330" s="219" t="s">
        <v>1314</v>
      </c>
      <c r="B330" s="219" t="s">
        <v>1315</v>
      </c>
      <c r="C330" s="219">
        <v>18480</v>
      </c>
      <c r="D330" s="219"/>
    </row>
    <row r="331" spans="1:4" ht="14.25">
      <c r="A331" s="219" t="s">
        <v>1316</v>
      </c>
      <c r="B331" s="219" t="s">
        <v>1317</v>
      </c>
      <c r="C331" s="219">
        <v>18480</v>
      </c>
      <c r="D331" s="219"/>
    </row>
    <row r="332" spans="1:4" s="214" customFormat="1" ht="14.25">
      <c r="A332" s="218" t="s">
        <v>1318</v>
      </c>
      <c r="B332" s="218" t="s">
        <v>1319</v>
      </c>
      <c r="C332" s="218">
        <v>1608</v>
      </c>
      <c r="D332" s="218"/>
    </row>
    <row r="333" spans="1:4" ht="14.25">
      <c r="A333" s="219" t="s">
        <v>1320</v>
      </c>
      <c r="B333" s="219" t="s">
        <v>1321</v>
      </c>
      <c r="C333" s="219">
        <v>200</v>
      </c>
      <c r="D333" s="219"/>
    </row>
    <row r="334" spans="1:4" ht="14.25">
      <c r="A334" s="219" t="s">
        <v>1322</v>
      </c>
      <c r="B334" s="219" t="s">
        <v>1323</v>
      </c>
      <c r="C334" s="219">
        <v>200</v>
      </c>
      <c r="D334" s="219"/>
    </row>
    <row r="335" spans="1:4" ht="14.25">
      <c r="A335" s="219" t="s">
        <v>1324</v>
      </c>
      <c r="B335" s="219" t="s">
        <v>1325</v>
      </c>
      <c r="C335" s="219">
        <v>101</v>
      </c>
      <c r="D335" s="219"/>
    </row>
    <row r="336" spans="1:4" ht="14.25">
      <c r="A336" s="219" t="s">
        <v>1326</v>
      </c>
      <c r="B336" s="219" t="s">
        <v>1327</v>
      </c>
      <c r="C336" s="219">
        <v>101</v>
      </c>
      <c r="D336" s="219"/>
    </row>
    <row r="337" spans="1:4" ht="14.25">
      <c r="A337" s="219" t="s">
        <v>1328</v>
      </c>
      <c r="B337" s="219" t="s">
        <v>1329</v>
      </c>
      <c r="C337" s="219">
        <v>1307</v>
      </c>
      <c r="D337" s="219"/>
    </row>
    <row r="338" spans="1:4" ht="14.25">
      <c r="A338" s="219" t="s">
        <v>1330</v>
      </c>
      <c r="B338" s="219" t="s">
        <v>1331</v>
      </c>
      <c r="C338" s="219">
        <v>1307</v>
      </c>
      <c r="D338" s="219"/>
    </row>
    <row r="339" spans="1:4" s="214" customFormat="1" ht="14.25">
      <c r="A339" s="218" t="s">
        <v>1332</v>
      </c>
      <c r="B339" s="218" t="s">
        <v>1333</v>
      </c>
      <c r="C339" s="218">
        <v>3823</v>
      </c>
      <c r="D339" s="218"/>
    </row>
    <row r="340" spans="1:4" ht="14.25">
      <c r="A340" s="219" t="s">
        <v>1334</v>
      </c>
      <c r="B340" s="219" t="s">
        <v>1335</v>
      </c>
      <c r="C340" s="219">
        <v>3823</v>
      </c>
      <c r="D340" s="219"/>
    </row>
    <row r="341" spans="1:4" ht="14.25">
      <c r="A341" s="219" t="s">
        <v>1336</v>
      </c>
      <c r="B341" s="219" t="s">
        <v>1337</v>
      </c>
      <c r="C341" s="219">
        <v>3823</v>
      </c>
      <c r="D341" s="219"/>
    </row>
    <row r="342" spans="1:4" s="214" customFormat="1" ht="14.25">
      <c r="A342" s="218" t="s">
        <v>1338</v>
      </c>
      <c r="B342" s="218" t="s">
        <v>1339</v>
      </c>
      <c r="C342" s="218">
        <v>1879</v>
      </c>
      <c r="D342" s="218"/>
    </row>
    <row r="343" spans="1:4" ht="14.25">
      <c r="A343" s="219" t="s">
        <v>1340</v>
      </c>
      <c r="B343" s="219" t="s">
        <v>1341</v>
      </c>
      <c r="C343" s="219">
        <v>1879</v>
      </c>
      <c r="D343" s="219"/>
    </row>
    <row r="344" spans="1:4" ht="14.25">
      <c r="A344" s="219" t="s">
        <v>1342</v>
      </c>
      <c r="B344" s="219" t="s">
        <v>1177</v>
      </c>
      <c r="C344" s="219">
        <v>776</v>
      </c>
      <c r="D344" s="219"/>
    </row>
    <row r="345" spans="1:4" ht="14.25">
      <c r="A345" s="219" t="s">
        <v>1343</v>
      </c>
      <c r="B345" s="219" t="s">
        <v>1344</v>
      </c>
      <c r="C345" s="219">
        <v>10</v>
      </c>
      <c r="D345" s="219"/>
    </row>
    <row r="346" spans="1:4" ht="14.25">
      <c r="A346" s="219" t="s">
        <v>1345</v>
      </c>
      <c r="B346" s="219" t="s">
        <v>1346</v>
      </c>
      <c r="C346" s="219">
        <v>85</v>
      </c>
      <c r="D346" s="219"/>
    </row>
    <row r="347" spans="1:4" ht="14.25">
      <c r="A347" s="219" t="s">
        <v>1347</v>
      </c>
      <c r="B347" s="219" t="s">
        <v>1348</v>
      </c>
      <c r="C347" s="219">
        <v>36</v>
      </c>
      <c r="D347" s="219"/>
    </row>
    <row r="348" spans="1:4" ht="14.25">
      <c r="A348" s="219" t="s">
        <v>1349</v>
      </c>
      <c r="B348" s="219" t="s">
        <v>1350</v>
      </c>
      <c r="C348" s="219">
        <v>41</v>
      </c>
      <c r="D348" s="219"/>
    </row>
    <row r="349" spans="1:4" ht="14.25">
      <c r="A349" s="219" t="s">
        <v>1351</v>
      </c>
      <c r="B349" s="219" t="s">
        <v>1352</v>
      </c>
      <c r="C349" s="219">
        <v>405</v>
      </c>
      <c r="D349" s="219"/>
    </row>
    <row r="350" spans="1:4" ht="14.25">
      <c r="A350" s="219" t="s">
        <v>1353</v>
      </c>
      <c r="B350" s="219" t="s">
        <v>1354</v>
      </c>
      <c r="C350" s="219">
        <v>20</v>
      </c>
      <c r="D350" s="219"/>
    </row>
    <row r="351" spans="1:4" ht="14.25">
      <c r="A351" s="219" t="s">
        <v>1355</v>
      </c>
      <c r="B351" s="219" t="s">
        <v>1196</v>
      </c>
      <c r="C351" s="219">
        <v>506</v>
      </c>
      <c r="D351" s="219"/>
    </row>
    <row r="352" spans="1:4" s="214" customFormat="1" ht="14.25">
      <c r="A352" s="218" t="s">
        <v>1356</v>
      </c>
      <c r="B352" s="218" t="s">
        <v>864</v>
      </c>
      <c r="C352" s="218">
        <v>15010</v>
      </c>
      <c r="D352" s="218"/>
    </row>
    <row r="353" spans="1:4" ht="14.25">
      <c r="A353" s="219" t="s">
        <v>1357</v>
      </c>
      <c r="B353" s="219" t="s">
        <v>1358</v>
      </c>
      <c r="C353" s="219">
        <v>6712</v>
      </c>
      <c r="D353" s="219"/>
    </row>
    <row r="354" spans="1:4" ht="14.25">
      <c r="A354" s="219" t="s">
        <v>1359</v>
      </c>
      <c r="B354" s="219" t="s">
        <v>1360</v>
      </c>
      <c r="C354" s="219">
        <v>95</v>
      </c>
      <c r="D354" s="219"/>
    </row>
    <row r="355" spans="1:4" ht="14.25">
      <c r="A355" s="219" t="s">
        <v>1361</v>
      </c>
      <c r="B355" s="219" t="s">
        <v>1362</v>
      </c>
      <c r="C355" s="219">
        <v>1284</v>
      </c>
      <c r="D355" s="219"/>
    </row>
    <row r="356" spans="1:4" ht="14.25">
      <c r="A356" s="219" t="s">
        <v>1363</v>
      </c>
      <c r="B356" s="219" t="s">
        <v>1364</v>
      </c>
      <c r="C356" s="219">
        <v>4561</v>
      </c>
      <c r="D356" s="219"/>
    </row>
    <row r="357" spans="1:4" ht="14.25">
      <c r="A357" s="219" t="s">
        <v>1365</v>
      </c>
      <c r="B357" s="219" t="s">
        <v>1366</v>
      </c>
      <c r="C357" s="219">
        <v>472</v>
      </c>
      <c r="D357" s="219"/>
    </row>
    <row r="358" spans="1:4" ht="14.25">
      <c r="A358" s="219" t="s">
        <v>1367</v>
      </c>
      <c r="B358" s="219" t="s">
        <v>1368</v>
      </c>
      <c r="C358" s="219">
        <v>300</v>
      </c>
      <c r="D358" s="219"/>
    </row>
    <row r="359" spans="1:4" ht="14.25">
      <c r="A359" s="219" t="s">
        <v>1369</v>
      </c>
      <c r="B359" s="219" t="s">
        <v>1370</v>
      </c>
      <c r="C359" s="219">
        <v>8298</v>
      </c>
      <c r="D359" s="219"/>
    </row>
    <row r="360" spans="1:4" ht="14.25">
      <c r="A360" s="219" t="s">
        <v>1371</v>
      </c>
      <c r="B360" s="219" t="s">
        <v>1372</v>
      </c>
      <c r="C360" s="219">
        <v>8298</v>
      </c>
      <c r="D360" s="219"/>
    </row>
    <row r="361" spans="1:4" s="214" customFormat="1" ht="14.25">
      <c r="A361" s="218" t="s">
        <v>1373</v>
      </c>
      <c r="B361" s="218" t="s">
        <v>1374</v>
      </c>
      <c r="C361" s="218">
        <v>4672</v>
      </c>
      <c r="D361" s="218"/>
    </row>
    <row r="362" spans="1:4" ht="14.25">
      <c r="A362" s="219" t="s">
        <v>1375</v>
      </c>
      <c r="B362" s="219" t="s">
        <v>1376</v>
      </c>
      <c r="C362" s="219">
        <v>673</v>
      </c>
      <c r="D362" s="219"/>
    </row>
    <row r="363" spans="1:4" ht="14.25">
      <c r="A363" s="219" t="s">
        <v>1377</v>
      </c>
      <c r="B363" s="219" t="s">
        <v>1378</v>
      </c>
      <c r="C363" s="219">
        <v>272</v>
      </c>
      <c r="D363" s="219"/>
    </row>
    <row r="364" spans="1:4" ht="14.25">
      <c r="A364" s="219" t="s">
        <v>1379</v>
      </c>
      <c r="B364" s="219" t="s">
        <v>1380</v>
      </c>
      <c r="C364" s="219">
        <v>15</v>
      </c>
      <c r="D364" s="219"/>
    </row>
    <row r="365" spans="1:4" ht="14.25">
      <c r="A365" s="219" t="s">
        <v>1381</v>
      </c>
      <c r="B365" s="219" t="s">
        <v>1382</v>
      </c>
      <c r="C365" s="219">
        <v>45</v>
      </c>
      <c r="D365" s="219"/>
    </row>
    <row r="366" spans="1:4" ht="14.25">
      <c r="A366" s="219" t="s">
        <v>1383</v>
      </c>
      <c r="B366" s="219" t="s">
        <v>1384</v>
      </c>
      <c r="C366" s="219">
        <v>141</v>
      </c>
      <c r="D366" s="219"/>
    </row>
    <row r="367" spans="1:4" ht="14.25">
      <c r="A367" s="219" t="s">
        <v>1385</v>
      </c>
      <c r="B367" s="219" t="s">
        <v>1386</v>
      </c>
      <c r="C367" s="219">
        <v>200</v>
      </c>
      <c r="D367" s="219"/>
    </row>
    <row r="368" spans="1:4" ht="14.25">
      <c r="A368" s="219" t="s">
        <v>1387</v>
      </c>
      <c r="B368" s="219" t="s">
        <v>1388</v>
      </c>
      <c r="C368" s="219">
        <v>1038</v>
      </c>
      <c r="D368" s="219"/>
    </row>
    <row r="369" spans="1:4" ht="14.25">
      <c r="A369" s="219" t="s">
        <v>1389</v>
      </c>
      <c r="B369" s="219" t="s">
        <v>1378</v>
      </c>
      <c r="C369" s="219">
        <v>338</v>
      </c>
      <c r="D369" s="219"/>
    </row>
    <row r="370" spans="1:4" ht="14.25">
      <c r="A370" s="219" t="s">
        <v>1390</v>
      </c>
      <c r="B370" s="219" t="s">
        <v>1391</v>
      </c>
      <c r="C370" s="219">
        <v>500</v>
      </c>
      <c r="D370" s="219"/>
    </row>
    <row r="371" spans="1:4" ht="14.25">
      <c r="A371" s="219" t="s">
        <v>1392</v>
      </c>
      <c r="B371" s="219" t="s">
        <v>1393</v>
      </c>
      <c r="C371" s="219">
        <v>200</v>
      </c>
      <c r="D371" s="219"/>
    </row>
    <row r="372" spans="1:4" ht="14.25">
      <c r="A372" s="219" t="s">
        <v>1394</v>
      </c>
      <c r="B372" s="219" t="s">
        <v>1395</v>
      </c>
      <c r="C372" s="219">
        <v>38</v>
      </c>
      <c r="D372" s="219"/>
    </row>
    <row r="373" spans="1:4" ht="14.25">
      <c r="A373" s="219" t="s">
        <v>1396</v>
      </c>
      <c r="B373" s="219" t="s">
        <v>1397</v>
      </c>
      <c r="C373" s="219">
        <v>10</v>
      </c>
      <c r="D373" s="219"/>
    </row>
    <row r="374" spans="1:4" ht="14.25">
      <c r="A374" s="219" t="s">
        <v>1398</v>
      </c>
      <c r="B374" s="219" t="s">
        <v>1384</v>
      </c>
      <c r="C374" s="219">
        <v>28</v>
      </c>
      <c r="D374" s="219"/>
    </row>
    <row r="375" spans="1:4" ht="14.25">
      <c r="A375" s="219" t="s">
        <v>1399</v>
      </c>
      <c r="B375" s="219" t="s">
        <v>1400</v>
      </c>
      <c r="C375" s="219">
        <v>2823</v>
      </c>
      <c r="D375" s="219"/>
    </row>
    <row r="376" spans="1:4" ht="14.25">
      <c r="A376" s="219" t="s">
        <v>1401</v>
      </c>
      <c r="B376" s="219" t="s">
        <v>1402</v>
      </c>
      <c r="C376" s="219">
        <v>2823</v>
      </c>
      <c r="D376" s="219"/>
    </row>
    <row r="377" spans="1:4" ht="14.25">
      <c r="A377" s="219" t="s">
        <v>1403</v>
      </c>
      <c r="B377" s="219" t="s">
        <v>1404</v>
      </c>
      <c r="C377" s="219">
        <v>100</v>
      </c>
      <c r="D377" s="219"/>
    </row>
    <row r="378" spans="1:4" ht="14.25">
      <c r="A378" s="219" t="s">
        <v>1405</v>
      </c>
      <c r="B378" s="219" t="s">
        <v>1406</v>
      </c>
      <c r="C378" s="219">
        <v>100</v>
      </c>
      <c r="D378" s="219"/>
    </row>
    <row r="379" spans="1:4" s="214" customFormat="1" ht="14.25">
      <c r="A379" s="218" t="s">
        <v>1407</v>
      </c>
      <c r="B379" s="218" t="s">
        <v>1408</v>
      </c>
      <c r="C379" s="218">
        <v>4000</v>
      </c>
      <c r="D379" s="218"/>
    </row>
    <row r="380" spans="1:4" s="214" customFormat="1" ht="14.25">
      <c r="A380" s="218" t="s">
        <v>1409</v>
      </c>
      <c r="B380" s="218" t="s">
        <v>1410</v>
      </c>
      <c r="C380" s="218">
        <v>4600</v>
      </c>
      <c r="D380" s="218"/>
    </row>
    <row r="381" spans="1:4" ht="14.25">
      <c r="A381" s="219" t="s">
        <v>1411</v>
      </c>
      <c r="B381" s="219" t="s">
        <v>733</v>
      </c>
      <c r="C381" s="219">
        <v>4600</v>
      </c>
      <c r="D381" s="219"/>
    </row>
    <row r="382" spans="1:4" s="214" customFormat="1" ht="14.25">
      <c r="A382" s="218" t="s">
        <v>1412</v>
      </c>
      <c r="B382" s="218" t="s">
        <v>1413</v>
      </c>
      <c r="C382" s="218">
        <v>10000</v>
      </c>
      <c r="D382" s="218"/>
    </row>
    <row r="383" spans="1:4" s="214" customFormat="1" ht="14.25">
      <c r="A383" s="75"/>
      <c r="B383" s="64" t="s">
        <v>1414</v>
      </c>
      <c r="C383" s="75">
        <v>379467</v>
      </c>
      <c r="D383" s="75"/>
    </row>
  </sheetData>
  <sheetProtection/>
  <mergeCells count="2">
    <mergeCell ref="A3:D3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C54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32.375" style="201" customWidth="1"/>
    <col min="2" max="2" width="21.375" style="201" customWidth="1"/>
    <col min="3" max="3" width="17.50390625" style="201" customWidth="1"/>
    <col min="4" max="16384" width="9.00390625" style="201" customWidth="1"/>
  </cols>
  <sheetData>
    <row r="1" spans="1:2" ht="18.75">
      <c r="A1" s="108" t="s">
        <v>1415</v>
      </c>
      <c r="B1" s="108"/>
    </row>
    <row r="2" spans="1:3" ht="25.5" customHeight="1">
      <c r="A2" s="430" t="s">
        <v>1416</v>
      </c>
      <c r="B2" s="430"/>
      <c r="C2" s="430"/>
    </row>
    <row r="3" spans="1:2" ht="20.25" customHeight="1">
      <c r="A3" s="431" t="s">
        <v>498</v>
      </c>
      <c r="B3" s="431"/>
    </row>
    <row r="4" spans="1:3" ht="19.5" customHeight="1">
      <c r="A4" s="191"/>
      <c r="B4" s="192"/>
      <c r="C4" s="192" t="s">
        <v>74</v>
      </c>
    </row>
    <row r="5" spans="1:3" ht="37.5" customHeight="1">
      <c r="A5" s="203"/>
      <c r="B5" s="204" t="s">
        <v>499</v>
      </c>
      <c r="C5" s="194" t="s">
        <v>6</v>
      </c>
    </row>
    <row r="6" spans="1:3" ht="25.5" customHeight="1">
      <c r="A6" s="205" t="s">
        <v>1417</v>
      </c>
      <c r="B6" s="206"/>
      <c r="C6" s="206"/>
    </row>
    <row r="7" spans="1:3" s="202" customFormat="1" ht="19.5" customHeight="1">
      <c r="A7" s="207" t="s">
        <v>501</v>
      </c>
      <c r="B7" s="208"/>
      <c r="C7" s="208"/>
    </row>
    <row r="8" spans="1:3" s="202" customFormat="1" ht="15.75" customHeight="1">
      <c r="A8" s="207" t="s">
        <v>502</v>
      </c>
      <c r="B8" s="208"/>
      <c r="C8" s="208"/>
    </row>
    <row r="9" spans="1:3" s="202" customFormat="1" ht="15.75" customHeight="1">
      <c r="A9" s="207" t="s">
        <v>503</v>
      </c>
      <c r="B9" s="208"/>
      <c r="C9" s="208"/>
    </row>
    <row r="10" spans="1:3" s="202" customFormat="1" ht="15.75" customHeight="1">
      <c r="A10" s="207" t="s">
        <v>504</v>
      </c>
      <c r="B10" s="208"/>
      <c r="C10" s="208"/>
    </row>
    <row r="11" spans="1:3" ht="15.75" customHeight="1">
      <c r="A11" s="207" t="s">
        <v>505</v>
      </c>
      <c r="B11" s="208"/>
      <c r="C11" s="208"/>
    </row>
    <row r="12" spans="1:3" ht="15.75" customHeight="1">
      <c r="A12" s="207" t="s">
        <v>506</v>
      </c>
      <c r="B12" s="208"/>
      <c r="C12" s="208"/>
    </row>
    <row r="13" spans="1:3" ht="15.75" customHeight="1">
      <c r="A13" s="207" t="s">
        <v>507</v>
      </c>
      <c r="B13" s="208"/>
      <c r="C13" s="208"/>
    </row>
    <row r="14" spans="1:3" ht="15.75" customHeight="1">
      <c r="A14" s="207" t="s">
        <v>508</v>
      </c>
      <c r="B14" s="208"/>
      <c r="C14" s="208"/>
    </row>
    <row r="15" spans="1:3" ht="15.75" customHeight="1">
      <c r="A15" s="207" t="s">
        <v>509</v>
      </c>
      <c r="B15" s="208"/>
      <c r="C15" s="208"/>
    </row>
    <row r="16" spans="1:3" ht="15.75" customHeight="1">
      <c r="A16" s="207" t="s">
        <v>510</v>
      </c>
      <c r="B16" s="208"/>
      <c r="C16" s="208"/>
    </row>
    <row r="17" spans="1:3" ht="15.75" customHeight="1">
      <c r="A17" s="207" t="s">
        <v>511</v>
      </c>
      <c r="B17" s="208"/>
      <c r="C17" s="208"/>
    </row>
    <row r="18" spans="1:3" ht="15.75" customHeight="1">
      <c r="A18" s="207" t="s">
        <v>512</v>
      </c>
      <c r="B18" s="208"/>
      <c r="C18" s="208"/>
    </row>
    <row r="19" spans="1:3" ht="15.75" customHeight="1">
      <c r="A19" s="207" t="s">
        <v>513</v>
      </c>
      <c r="B19" s="208"/>
      <c r="C19" s="208"/>
    </row>
    <row r="20" spans="1:3" ht="15.75" customHeight="1">
      <c r="A20" s="207" t="s">
        <v>514</v>
      </c>
      <c r="B20" s="208"/>
      <c r="C20" s="208"/>
    </row>
    <row r="21" spans="1:3" ht="15.75" customHeight="1">
      <c r="A21" s="207" t="s">
        <v>515</v>
      </c>
      <c r="B21" s="208"/>
      <c r="C21" s="208"/>
    </row>
    <row r="22" spans="1:3" ht="15.75" customHeight="1">
      <c r="A22" s="207" t="s">
        <v>516</v>
      </c>
      <c r="B22" s="208"/>
      <c r="C22" s="208"/>
    </row>
    <row r="23" spans="1:3" ht="15.75" customHeight="1">
      <c r="A23" s="207" t="s">
        <v>517</v>
      </c>
      <c r="B23" s="208"/>
      <c r="C23" s="208"/>
    </row>
    <row r="24" spans="1:3" ht="15.75" customHeight="1">
      <c r="A24" s="207" t="s">
        <v>518</v>
      </c>
      <c r="B24" s="208"/>
      <c r="C24" s="208"/>
    </row>
    <row r="25" spans="1:3" ht="15.75" customHeight="1">
      <c r="A25" s="207" t="s">
        <v>519</v>
      </c>
      <c r="B25" s="208"/>
      <c r="C25" s="208"/>
    </row>
    <row r="26" spans="1:3" ht="15.75" customHeight="1">
      <c r="A26" s="207" t="s">
        <v>520</v>
      </c>
      <c r="B26" s="208"/>
      <c r="C26" s="208"/>
    </row>
    <row r="27" spans="1:3" ht="15.75" customHeight="1">
      <c r="A27" s="207" t="s">
        <v>521</v>
      </c>
      <c r="B27" s="208"/>
      <c r="C27" s="208"/>
    </row>
    <row r="28" spans="1:3" ht="15.75" customHeight="1">
      <c r="A28" s="207" t="s">
        <v>522</v>
      </c>
      <c r="B28" s="208"/>
      <c r="C28" s="208"/>
    </row>
    <row r="29" spans="1:3" ht="15.75" customHeight="1">
      <c r="A29" s="207" t="s">
        <v>523</v>
      </c>
      <c r="B29" s="208"/>
      <c r="C29" s="208"/>
    </row>
    <row r="30" spans="1:3" ht="15.75" customHeight="1">
      <c r="A30" s="207" t="s">
        <v>524</v>
      </c>
      <c r="B30" s="208"/>
      <c r="C30" s="208"/>
    </row>
    <row r="31" spans="1:3" ht="15.75" customHeight="1">
      <c r="A31" s="207" t="s">
        <v>525</v>
      </c>
      <c r="B31" s="208"/>
      <c r="C31" s="208"/>
    </row>
    <row r="32" spans="1:3" ht="15.75" customHeight="1">
      <c r="A32" s="207" t="s">
        <v>526</v>
      </c>
      <c r="B32" s="208"/>
      <c r="C32" s="208"/>
    </row>
    <row r="33" spans="1:3" ht="15.75" customHeight="1">
      <c r="A33" s="207" t="s">
        <v>527</v>
      </c>
      <c r="B33" s="208"/>
      <c r="C33" s="208"/>
    </row>
    <row r="34" spans="1:3" ht="15.75" customHeight="1">
      <c r="A34" s="207" t="s">
        <v>528</v>
      </c>
      <c r="B34" s="208"/>
      <c r="C34" s="208"/>
    </row>
    <row r="35" spans="1:3" ht="15.75" customHeight="1">
      <c r="A35" s="207" t="s">
        <v>529</v>
      </c>
      <c r="B35" s="208"/>
      <c r="C35" s="208"/>
    </row>
    <row r="36" spans="1:3" ht="15.75" customHeight="1">
      <c r="A36" s="209" t="s">
        <v>530</v>
      </c>
      <c r="B36" s="210"/>
      <c r="C36" s="210"/>
    </row>
    <row r="37" spans="1:3" ht="15.75" customHeight="1">
      <c r="A37" s="209" t="s">
        <v>531</v>
      </c>
      <c r="B37" s="208"/>
      <c r="C37" s="208"/>
    </row>
    <row r="38" spans="1:3" ht="15.75" customHeight="1">
      <c r="A38" s="48" t="s">
        <v>532</v>
      </c>
      <c r="B38" s="208"/>
      <c r="C38" s="208"/>
    </row>
    <row r="39" spans="1:3" ht="18.75" customHeight="1">
      <c r="A39" s="432" t="s">
        <v>533</v>
      </c>
      <c r="B39" s="432"/>
      <c r="C39" s="432"/>
    </row>
    <row r="40" spans="1:2" ht="15.75" customHeight="1">
      <c r="A40" s="211"/>
      <c r="B40" s="211"/>
    </row>
    <row r="41" spans="1:2" ht="15.75" customHeight="1">
      <c r="A41" s="211"/>
      <c r="B41" s="211"/>
    </row>
    <row r="42" spans="1:2" ht="15.75" customHeight="1">
      <c r="A42" s="211"/>
      <c r="B42" s="211"/>
    </row>
    <row r="43" spans="1:2" ht="15.75" customHeight="1">
      <c r="A43" s="211"/>
      <c r="B43" s="211"/>
    </row>
    <row r="44" spans="1:2" ht="15.75" customHeight="1">
      <c r="A44" s="211"/>
      <c r="B44" s="211"/>
    </row>
    <row r="45" spans="1:2" ht="15.75" customHeight="1">
      <c r="A45" s="211"/>
      <c r="B45" s="211"/>
    </row>
    <row r="46" spans="1:2" s="202" customFormat="1" ht="15.75" customHeight="1">
      <c r="A46" s="212"/>
      <c r="B46" s="212"/>
    </row>
    <row r="47" spans="1:2" ht="15.75" customHeight="1">
      <c r="A47" s="211"/>
      <c r="B47" s="211"/>
    </row>
    <row r="48" spans="1:2" ht="15.75" customHeight="1">
      <c r="A48" s="211"/>
      <c r="B48" s="211"/>
    </row>
    <row r="49" spans="1:2" ht="15.75" customHeight="1">
      <c r="A49" s="211"/>
      <c r="B49" s="211"/>
    </row>
    <row r="50" spans="1:2" ht="15.75" customHeight="1">
      <c r="A50" s="211"/>
      <c r="B50" s="211"/>
    </row>
    <row r="51" spans="1:2" s="202" customFormat="1" ht="15.75" customHeight="1">
      <c r="A51" s="211"/>
      <c r="B51" s="211"/>
    </row>
    <row r="52" spans="1:2" s="202" customFormat="1" ht="15.75" customHeight="1">
      <c r="A52" s="211"/>
      <c r="B52" s="211"/>
    </row>
    <row r="53" spans="1:2" ht="15.75" customHeight="1">
      <c r="A53" s="212"/>
      <c r="B53" s="212"/>
    </row>
    <row r="54" spans="1:2" ht="36.75" customHeight="1">
      <c r="A54" s="471"/>
      <c r="B54" s="471"/>
    </row>
  </sheetData>
  <sheetProtection/>
  <mergeCells count="4">
    <mergeCell ref="A2:C2"/>
    <mergeCell ref="A3:B3"/>
    <mergeCell ref="A39:C39"/>
    <mergeCell ref="A54:B5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B27"/>
  <sheetViews>
    <sheetView zoomScaleSheetLayoutView="100" workbookViewId="0" topLeftCell="A1">
      <selection activeCell="A1" sqref="A1:B1"/>
    </sheetView>
  </sheetViews>
  <sheetFormatPr defaultColWidth="10.00390625" defaultRowHeight="14.25"/>
  <cols>
    <col min="1" max="1" width="58.375" style="189" customWidth="1"/>
    <col min="2" max="2" width="27.875" style="189" customWidth="1"/>
    <col min="3" max="3" width="15.25390625" style="189" customWidth="1"/>
    <col min="4" max="16384" width="10.00390625" style="189" customWidth="1"/>
  </cols>
  <sheetData>
    <row r="1" spans="1:2" ht="18.75">
      <c r="A1" s="429" t="s">
        <v>1418</v>
      </c>
      <c r="B1" s="429"/>
    </row>
    <row r="2" spans="1:2" ht="24">
      <c r="A2" s="430" t="s">
        <v>1416</v>
      </c>
      <c r="B2" s="430"/>
    </row>
    <row r="3" spans="1:2" ht="13.5">
      <c r="A3" s="431" t="s">
        <v>535</v>
      </c>
      <c r="B3" s="431"/>
    </row>
    <row r="4" spans="1:2" ht="20.25" customHeight="1">
      <c r="A4" s="191"/>
      <c r="B4" s="192" t="s">
        <v>74</v>
      </c>
    </row>
    <row r="5" spans="1:2" ht="24" customHeight="1">
      <c r="A5" s="193" t="s">
        <v>1419</v>
      </c>
      <c r="B5" s="194" t="s">
        <v>1420</v>
      </c>
    </row>
    <row r="6" spans="1:2" ht="24" customHeight="1">
      <c r="A6" s="195" t="s">
        <v>500</v>
      </c>
      <c r="B6" s="196"/>
    </row>
    <row r="7" spans="1:2" s="190" customFormat="1" ht="19.5" customHeight="1">
      <c r="A7" s="197" t="s">
        <v>536</v>
      </c>
      <c r="B7" s="198"/>
    </row>
    <row r="8" spans="1:2" s="190" customFormat="1" ht="19.5" customHeight="1">
      <c r="A8" s="197" t="s">
        <v>537</v>
      </c>
      <c r="B8" s="198"/>
    </row>
    <row r="9" spans="1:2" s="190" customFormat="1" ht="19.5" customHeight="1">
      <c r="A9" s="197" t="s">
        <v>538</v>
      </c>
      <c r="B9" s="198"/>
    </row>
    <row r="10" spans="1:2" s="190" customFormat="1" ht="19.5" customHeight="1">
      <c r="A10" s="197" t="s">
        <v>539</v>
      </c>
      <c r="B10" s="198"/>
    </row>
    <row r="11" spans="1:2" s="190" customFormat="1" ht="19.5" customHeight="1">
      <c r="A11" s="197" t="s">
        <v>540</v>
      </c>
      <c r="B11" s="198"/>
    </row>
    <row r="12" spans="1:2" s="190" customFormat="1" ht="19.5" customHeight="1">
      <c r="A12" s="197" t="s">
        <v>541</v>
      </c>
      <c r="B12" s="198"/>
    </row>
    <row r="13" spans="1:2" s="190" customFormat="1" ht="19.5" customHeight="1">
      <c r="A13" s="197" t="s">
        <v>542</v>
      </c>
      <c r="B13" s="198"/>
    </row>
    <row r="14" spans="1:2" s="190" customFormat="1" ht="19.5" customHeight="1">
      <c r="A14" s="197" t="s">
        <v>543</v>
      </c>
      <c r="B14" s="198"/>
    </row>
    <row r="15" spans="1:2" s="190" customFormat="1" ht="19.5" customHeight="1">
      <c r="A15" s="197" t="s">
        <v>544</v>
      </c>
      <c r="B15" s="198"/>
    </row>
    <row r="16" spans="1:2" s="190" customFormat="1" ht="19.5" customHeight="1">
      <c r="A16" s="197" t="s">
        <v>1421</v>
      </c>
      <c r="B16" s="198"/>
    </row>
    <row r="17" spans="1:2" s="190" customFormat="1" ht="19.5" customHeight="1">
      <c r="A17" s="197"/>
      <c r="B17" s="198"/>
    </row>
    <row r="18" spans="1:2" s="190" customFormat="1" ht="19.5" customHeight="1">
      <c r="A18" s="197"/>
      <c r="B18" s="198"/>
    </row>
    <row r="19" spans="1:2" s="190" customFormat="1" ht="19.5" customHeight="1">
      <c r="A19" s="197"/>
      <c r="B19" s="198"/>
    </row>
    <row r="20" spans="1:2" s="190" customFormat="1" ht="19.5" customHeight="1">
      <c r="A20" s="197"/>
      <c r="B20" s="198"/>
    </row>
    <row r="21" spans="1:2" s="190" customFormat="1" ht="19.5" customHeight="1">
      <c r="A21" s="197"/>
      <c r="B21" s="198"/>
    </row>
    <row r="22" spans="1:2" s="190" customFormat="1" ht="19.5" customHeight="1">
      <c r="A22" s="197"/>
      <c r="B22" s="198"/>
    </row>
    <row r="23" spans="1:2" s="190" customFormat="1" ht="19.5" customHeight="1">
      <c r="A23" s="197"/>
      <c r="B23" s="198"/>
    </row>
    <row r="24" spans="1:2" ht="19.5" customHeight="1">
      <c r="A24" s="199"/>
      <c r="B24" s="200"/>
    </row>
    <row r="25" spans="1:2" ht="19.5" customHeight="1">
      <c r="A25" s="199"/>
      <c r="B25" s="200"/>
    </row>
    <row r="26" spans="1:2" ht="19.5" customHeight="1">
      <c r="A26" s="199"/>
      <c r="B26" s="200"/>
    </row>
    <row r="27" spans="1:2" ht="19.5" customHeight="1">
      <c r="A27" s="472" t="s">
        <v>533</v>
      </c>
      <c r="B27" s="473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51.75" customHeight="1"/>
    <row r="89" ht="21" customHeight="1"/>
    <row r="90" ht="21" customHeight="1"/>
    <row r="91" ht="21" customHeight="1"/>
    <row r="92" ht="21" customHeight="1"/>
    <row r="94" ht="19.5" customHeight="1"/>
    <row r="95" ht="19.5" customHeight="1"/>
    <row r="96" ht="51.75" customHeight="1"/>
    <row r="97" ht="21" customHeight="1"/>
    <row r="98" ht="21" customHeight="1"/>
    <row r="99" ht="21" customHeight="1"/>
    <row r="100" ht="21" customHeight="1"/>
  </sheetData>
  <sheetProtection/>
  <mergeCells count="4">
    <mergeCell ref="A1:B1"/>
    <mergeCell ref="A2:B2"/>
    <mergeCell ref="A3:B3"/>
    <mergeCell ref="A27:B27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F3" sqref="F3"/>
    </sheetView>
  </sheetViews>
  <sheetFormatPr defaultColWidth="9.00390625" defaultRowHeight="14.25"/>
  <cols>
    <col min="1" max="1" width="22.375" style="169" customWidth="1"/>
    <col min="2" max="2" width="19.625" style="179" customWidth="1"/>
    <col min="3" max="3" width="20.75390625" style="179" customWidth="1"/>
    <col min="4" max="4" width="18.00390625" style="179" customWidth="1"/>
    <col min="5" max="16384" width="9.00390625" style="169" customWidth="1"/>
  </cols>
  <sheetData>
    <row r="1" spans="1:4" ht="16.5">
      <c r="A1" s="433" t="s">
        <v>1422</v>
      </c>
      <c r="B1" s="433"/>
      <c r="C1" s="433"/>
      <c r="D1" s="433"/>
    </row>
    <row r="2" spans="1:4" ht="49.5" customHeight="1">
      <c r="A2" s="474" t="s">
        <v>1423</v>
      </c>
      <c r="B2" s="475"/>
      <c r="C2" s="475"/>
      <c r="D2" s="475"/>
    </row>
    <row r="3" spans="1:4" ht="18" customHeight="1">
      <c r="A3" s="180"/>
      <c r="B3" s="181"/>
      <c r="C3" s="181"/>
      <c r="D3" s="182" t="s">
        <v>1424</v>
      </c>
    </row>
    <row r="4" spans="1:4" ht="20.25" customHeight="1">
      <c r="A4" s="477" t="s">
        <v>1425</v>
      </c>
      <c r="B4" s="476" t="s">
        <v>499</v>
      </c>
      <c r="C4" s="476"/>
      <c r="D4" s="476"/>
    </row>
    <row r="5" spans="1:4" ht="19.5" customHeight="1">
      <c r="A5" s="477"/>
      <c r="B5" s="184" t="s">
        <v>619</v>
      </c>
      <c r="C5" s="184" t="s">
        <v>1426</v>
      </c>
      <c r="D5" s="184" t="s">
        <v>1427</v>
      </c>
    </row>
    <row r="6" spans="1:4" ht="24.75" customHeight="1">
      <c r="A6" s="183" t="s">
        <v>10</v>
      </c>
      <c r="B6" s="185">
        <f>SUM(B7:B21)</f>
        <v>1622269044</v>
      </c>
      <c r="C6" s="185">
        <v>1433662444</v>
      </c>
      <c r="D6" s="185">
        <f>SUM(D7:D21)</f>
        <v>188606600</v>
      </c>
    </row>
    <row r="7" spans="1:4" ht="24.75" customHeight="1">
      <c r="A7" s="186" t="s">
        <v>1428</v>
      </c>
      <c r="B7" s="187">
        <f>SUM(C7:D7)</f>
        <v>234165710</v>
      </c>
      <c r="C7" s="187">
        <v>186053910</v>
      </c>
      <c r="D7" s="187">
        <v>48111800</v>
      </c>
    </row>
    <row r="8" spans="1:4" ht="24.75" customHeight="1">
      <c r="A8" s="186" t="s">
        <v>973</v>
      </c>
      <c r="B8" s="187">
        <f aca="true" t="shared" si="0" ref="B8:B21">SUM(C8:D8)</f>
        <v>400000</v>
      </c>
      <c r="C8" s="187"/>
      <c r="D8" s="187">
        <v>400000</v>
      </c>
    </row>
    <row r="9" spans="1:4" ht="24.75" customHeight="1">
      <c r="A9" s="186" t="s">
        <v>977</v>
      </c>
      <c r="B9" s="187">
        <f t="shared" si="0"/>
        <v>91404470</v>
      </c>
      <c r="C9" s="187">
        <v>70654470</v>
      </c>
      <c r="D9" s="187">
        <v>20750000</v>
      </c>
    </row>
    <row r="10" spans="1:4" ht="24.75" customHeight="1">
      <c r="A10" s="186" t="s">
        <v>997</v>
      </c>
      <c r="B10" s="187">
        <f t="shared" si="0"/>
        <v>449287379</v>
      </c>
      <c r="C10" s="187">
        <v>448287379</v>
      </c>
      <c r="D10" s="187">
        <v>1000000</v>
      </c>
    </row>
    <row r="11" spans="1:4" ht="24.75" customHeight="1">
      <c r="A11" s="186" t="s">
        <v>1014</v>
      </c>
      <c r="B11" s="187">
        <f t="shared" si="0"/>
        <v>2122472</v>
      </c>
      <c r="C11" s="187">
        <v>1382472</v>
      </c>
      <c r="D11" s="187">
        <v>740000</v>
      </c>
    </row>
    <row r="12" spans="1:4" ht="24.75" customHeight="1">
      <c r="A12" s="186" t="s">
        <v>1031</v>
      </c>
      <c r="B12" s="187">
        <f t="shared" si="0"/>
        <v>19764682</v>
      </c>
      <c r="C12" s="187">
        <v>16242682</v>
      </c>
      <c r="D12" s="187">
        <v>3522000</v>
      </c>
    </row>
    <row r="13" spans="1:4" ht="24.75" customHeight="1">
      <c r="A13" s="186" t="s">
        <v>1052</v>
      </c>
      <c r="B13" s="187">
        <f t="shared" si="0"/>
        <v>310579702</v>
      </c>
      <c r="C13" s="187">
        <v>298193902</v>
      </c>
      <c r="D13" s="187">
        <v>12385800</v>
      </c>
    </row>
    <row r="14" spans="1:4" ht="24.75" customHeight="1">
      <c r="A14" s="186" t="s">
        <v>1105</v>
      </c>
      <c r="B14" s="187">
        <f t="shared" si="0"/>
        <v>152688090</v>
      </c>
      <c r="C14" s="187">
        <v>128667690</v>
      </c>
      <c r="D14" s="187">
        <v>24020400</v>
      </c>
    </row>
    <row r="15" spans="1:4" ht="24.75" customHeight="1">
      <c r="A15" s="186" t="s">
        <v>1151</v>
      </c>
      <c r="B15" s="187">
        <f t="shared" si="0"/>
        <v>6190603</v>
      </c>
      <c r="C15" s="187">
        <v>4228603</v>
      </c>
      <c r="D15" s="187">
        <v>1962000</v>
      </c>
    </row>
    <row r="16" spans="1:4" ht="24.75" customHeight="1">
      <c r="A16" s="186" t="s">
        <v>1173</v>
      </c>
      <c r="B16" s="187">
        <f t="shared" si="0"/>
        <v>74944958</v>
      </c>
      <c r="C16" s="187">
        <v>14790458</v>
      </c>
      <c r="D16" s="187">
        <v>60154500</v>
      </c>
    </row>
    <row r="17" spans="1:4" ht="24.75" customHeight="1">
      <c r="A17" s="186" t="s">
        <v>1191</v>
      </c>
      <c r="B17" s="187">
        <f t="shared" si="0"/>
        <v>146103622</v>
      </c>
      <c r="C17" s="187">
        <v>144047622</v>
      </c>
      <c r="D17" s="187">
        <v>2056000</v>
      </c>
    </row>
    <row r="18" spans="1:4" ht="24.75" customHeight="1">
      <c r="A18" s="186" t="s">
        <v>1296</v>
      </c>
      <c r="B18" s="187">
        <f t="shared" si="0"/>
        <v>21952366</v>
      </c>
      <c r="C18" s="187">
        <v>21936366</v>
      </c>
      <c r="D18" s="187">
        <v>16000</v>
      </c>
    </row>
    <row r="19" spans="1:4" ht="24.75" customHeight="1">
      <c r="A19" s="186" t="s">
        <v>1339</v>
      </c>
      <c r="B19" s="187">
        <f t="shared" si="0"/>
        <v>14583264</v>
      </c>
      <c r="C19" s="187">
        <v>12573264</v>
      </c>
      <c r="D19" s="187">
        <v>2010000</v>
      </c>
    </row>
    <row r="20" spans="1:4" ht="24.75" customHeight="1">
      <c r="A20" s="186" t="s">
        <v>864</v>
      </c>
      <c r="B20" s="187">
        <f t="shared" si="0"/>
        <v>82976729</v>
      </c>
      <c r="C20" s="188">
        <v>82976729</v>
      </c>
      <c r="D20" s="187"/>
    </row>
    <row r="21" spans="1:4" ht="24.75" customHeight="1">
      <c r="A21" s="186" t="s">
        <v>1374</v>
      </c>
      <c r="B21" s="187">
        <f t="shared" si="0"/>
        <v>15104997</v>
      </c>
      <c r="C21" s="187">
        <v>3626897</v>
      </c>
      <c r="D21" s="187">
        <v>11478100</v>
      </c>
    </row>
  </sheetData>
  <sheetProtection/>
  <mergeCells count="4">
    <mergeCell ref="A1:D1"/>
    <mergeCell ref="A2:D2"/>
    <mergeCell ref="B4:D4"/>
    <mergeCell ref="A4:A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A2" sqref="A2:B2"/>
    </sheetView>
  </sheetViews>
  <sheetFormatPr defaultColWidth="9.00390625" defaultRowHeight="14.25"/>
  <cols>
    <col min="1" max="1" width="58.75390625" style="0" customWidth="1"/>
    <col min="2" max="2" width="22.75390625" style="379" customWidth="1"/>
  </cols>
  <sheetData>
    <row r="1" spans="1:2" ht="20.25" customHeight="1">
      <c r="A1" s="36" t="s">
        <v>72</v>
      </c>
      <c r="B1" s="380"/>
    </row>
    <row r="2" spans="1:2" ht="27.75" customHeight="1">
      <c r="A2" s="427" t="s">
        <v>73</v>
      </c>
      <c r="B2" s="427"/>
    </row>
    <row r="3" ht="18" customHeight="1">
      <c r="B3" s="381" t="s">
        <v>74</v>
      </c>
    </row>
    <row r="4" spans="1:2" ht="19.5" customHeight="1">
      <c r="A4" s="64" t="s">
        <v>75</v>
      </c>
      <c r="B4" s="382" t="s">
        <v>6</v>
      </c>
    </row>
    <row r="5" spans="1:2" s="214" customFormat="1" ht="19.5" customHeight="1">
      <c r="A5" s="383" t="s">
        <v>76</v>
      </c>
      <c r="B5" s="384">
        <v>394315.68999999994</v>
      </c>
    </row>
    <row r="6" spans="1:2" ht="19.5" customHeight="1">
      <c r="A6" s="385" t="s">
        <v>77</v>
      </c>
      <c r="B6" s="386">
        <v>226092.56</v>
      </c>
    </row>
    <row r="7" spans="1:2" ht="19.5" customHeight="1">
      <c r="A7" s="387" t="s">
        <v>78</v>
      </c>
      <c r="B7" s="388">
        <v>2275</v>
      </c>
    </row>
    <row r="8" spans="1:2" ht="19.5" customHeight="1">
      <c r="A8" s="387" t="s">
        <v>79</v>
      </c>
      <c r="B8" s="388">
        <v>329</v>
      </c>
    </row>
    <row r="9" spans="1:2" ht="19.5" customHeight="1">
      <c r="A9" s="387" t="s">
        <v>80</v>
      </c>
      <c r="B9" s="388">
        <v>1680</v>
      </c>
    </row>
    <row r="10" spans="1:2" ht="19.5" customHeight="1">
      <c r="A10" s="387" t="s">
        <v>81</v>
      </c>
      <c r="B10" s="388">
        <v>0</v>
      </c>
    </row>
    <row r="11" spans="1:2" ht="19.5" customHeight="1">
      <c r="A11" s="387" t="s">
        <v>82</v>
      </c>
      <c r="B11" s="388">
        <v>266</v>
      </c>
    </row>
    <row r="12" spans="1:2" ht="19.5" customHeight="1">
      <c r="A12" s="387" t="s">
        <v>83</v>
      </c>
      <c r="B12" s="388">
        <v>944</v>
      </c>
    </row>
    <row r="13" spans="1:2" ht="19.5" customHeight="1">
      <c r="A13" s="387" t="s">
        <v>84</v>
      </c>
      <c r="B13" s="388">
        <v>57932</v>
      </c>
    </row>
    <row r="14" spans="1:2" ht="19.5" customHeight="1">
      <c r="A14" s="387" t="s">
        <v>85</v>
      </c>
      <c r="B14" s="388">
        <v>16230</v>
      </c>
    </row>
    <row r="15" spans="1:2" ht="19.5" customHeight="1">
      <c r="A15" s="387" t="s">
        <v>86</v>
      </c>
      <c r="B15" s="388">
        <v>0</v>
      </c>
    </row>
    <row r="16" spans="1:2" ht="19.5" customHeight="1">
      <c r="A16" s="387" t="s">
        <v>87</v>
      </c>
      <c r="B16" s="388">
        <v>1686</v>
      </c>
    </row>
    <row r="17" spans="1:2" ht="19.5" customHeight="1">
      <c r="A17" s="387" t="s">
        <v>88</v>
      </c>
      <c r="B17" s="388">
        <v>14713</v>
      </c>
    </row>
    <row r="18" spans="1:2" ht="19.5" customHeight="1">
      <c r="A18" s="387" t="s">
        <v>89</v>
      </c>
      <c r="B18" s="388">
        <v>20888</v>
      </c>
    </row>
    <row r="19" spans="1:2" ht="19.5" customHeight="1">
      <c r="A19" s="387" t="s">
        <v>90</v>
      </c>
      <c r="B19" s="388">
        <v>5110</v>
      </c>
    </row>
    <row r="20" spans="1:2" ht="19.5" customHeight="1">
      <c r="A20" s="387" t="s">
        <v>91</v>
      </c>
      <c r="B20" s="388">
        <v>1961</v>
      </c>
    </row>
    <row r="21" spans="1:2" ht="19.5" customHeight="1">
      <c r="A21" s="387" t="s">
        <v>92</v>
      </c>
      <c r="B21" s="388">
        <v>19082</v>
      </c>
    </row>
    <row r="22" spans="1:2" ht="19.5" customHeight="1">
      <c r="A22" s="387" t="s">
        <v>93</v>
      </c>
      <c r="B22" s="388">
        <v>17469</v>
      </c>
    </row>
    <row r="23" spans="1:2" ht="19.5" customHeight="1">
      <c r="A23" s="387" t="s">
        <v>94</v>
      </c>
      <c r="B23" s="388">
        <v>0</v>
      </c>
    </row>
    <row r="24" spans="1:2" ht="19.5" customHeight="1">
      <c r="A24" s="387" t="s">
        <v>95</v>
      </c>
      <c r="B24" s="388">
        <v>0</v>
      </c>
    </row>
    <row r="25" spans="1:2" ht="19.5" customHeight="1">
      <c r="A25" s="387" t="s">
        <v>96</v>
      </c>
      <c r="B25" s="388">
        <v>32234</v>
      </c>
    </row>
    <row r="26" spans="1:2" ht="19.5" customHeight="1">
      <c r="A26" s="387" t="s">
        <v>97</v>
      </c>
      <c r="B26" s="388">
        <v>18686</v>
      </c>
    </row>
    <row r="27" spans="1:2" ht="19.5" customHeight="1">
      <c r="A27" s="387" t="s">
        <v>98</v>
      </c>
      <c r="B27" s="388">
        <v>16882.559999999998</v>
      </c>
    </row>
    <row r="28" spans="1:2" ht="19.5" customHeight="1">
      <c r="A28" s="389" t="s">
        <v>99</v>
      </c>
      <c r="B28" s="390">
        <v>168223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2" sqref="A2:B2"/>
    </sheetView>
  </sheetViews>
  <sheetFormatPr defaultColWidth="9.00390625" defaultRowHeight="14.25"/>
  <cols>
    <col min="1" max="1" width="40.375" style="169" customWidth="1"/>
    <col min="2" max="2" width="40.125" style="170" customWidth="1"/>
    <col min="3" max="16384" width="9.00390625" style="169" customWidth="1"/>
  </cols>
  <sheetData>
    <row r="1" spans="1:4" ht="16.5">
      <c r="A1" s="36" t="s">
        <v>1429</v>
      </c>
      <c r="B1" s="36"/>
      <c r="C1" s="36"/>
      <c r="D1" s="36"/>
    </row>
    <row r="2" spans="1:2" ht="49.5" customHeight="1">
      <c r="A2" s="478" t="s">
        <v>1430</v>
      </c>
      <c r="B2" s="479"/>
    </row>
    <row r="3" ht="15.75" customHeight="1">
      <c r="B3" s="171" t="s">
        <v>1431</v>
      </c>
    </row>
    <row r="4" spans="1:2" ht="19.5" customHeight="1">
      <c r="A4" s="172" t="s">
        <v>1432</v>
      </c>
      <c r="B4" s="173" t="s">
        <v>1420</v>
      </c>
    </row>
    <row r="5" spans="1:2" ht="19.5" customHeight="1">
      <c r="A5" s="174" t="s">
        <v>1433</v>
      </c>
      <c r="B5" s="175">
        <v>1433662444</v>
      </c>
    </row>
    <row r="6" spans="1:2" ht="19.5" customHeight="1">
      <c r="A6" s="176" t="s">
        <v>1434</v>
      </c>
      <c r="B6" s="177">
        <v>298810546</v>
      </c>
    </row>
    <row r="7" spans="1:2" ht="19.5" customHeight="1">
      <c r="A7" s="178" t="s">
        <v>1435</v>
      </c>
      <c r="B7" s="177">
        <v>209219061</v>
      </c>
    </row>
    <row r="8" spans="1:2" ht="19.5" customHeight="1">
      <c r="A8" s="178" t="s">
        <v>1436</v>
      </c>
      <c r="B8" s="177">
        <v>65440853</v>
      </c>
    </row>
    <row r="9" spans="1:2" ht="19.5" customHeight="1">
      <c r="A9" s="178" t="s">
        <v>1437</v>
      </c>
      <c r="B9" s="177">
        <v>20819312</v>
      </c>
    </row>
    <row r="10" spans="1:2" ht="19.5" customHeight="1">
      <c r="A10" s="178" t="s">
        <v>1438</v>
      </c>
      <c r="B10" s="177">
        <v>3331320</v>
      </c>
    </row>
    <row r="11" spans="1:2" ht="19.5" customHeight="1">
      <c r="A11" s="176" t="s">
        <v>1439</v>
      </c>
      <c r="B11" s="177">
        <v>103582288</v>
      </c>
    </row>
    <row r="12" spans="1:2" ht="19.5" customHeight="1">
      <c r="A12" s="178" t="s">
        <v>1440</v>
      </c>
      <c r="B12" s="177">
        <v>73263399</v>
      </c>
    </row>
    <row r="13" spans="1:2" ht="19.5" customHeight="1">
      <c r="A13" s="178" t="s">
        <v>1441</v>
      </c>
      <c r="B13" s="177">
        <v>4331680</v>
      </c>
    </row>
    <row r="14" spans="1:2" ht="19.5" customHeight="1">
      <c r="A14" s="178" t="s">
        <v>1442</v>
      </c>
      <c r="B14" s="177">
        <v>1665179</v>
      </c>
    </row>
    <row r="15" spans="1:2" ht="19.5" customHeight="1">
      <c r="A15" s="178" t="s">
        <v>1443</v>
      </c>
      <c r="B15" s="177">
        <v>1010000</v>
      </c>
    </row>
    <row r="16" spans="1:2" ht="19.5" customHeight="1">
      <c r="A16" s="178" t="s">
        <v>1444</v>
      </c>
      <c r="B16" s="177">
        <v>1392400</v>
      </c>
    </row>
    <row r="17" spans="1:2" ht="19.5" customHeight="1">
      <c r="A17" s="178" t="s">
        <v>1445</v>
      </c>
      <c r="B17" s="177">
        <v>5913860</v>
      </c>
    </row>
    <row r="18" spans="1:2" ht="19.5" customHeight="1">
      <c r="A18" s="178" t="s">
        <v>1446</v>
      </c>
      <c r="B18" s="177">
        <v>2000</v>
      </c>
    </row>
    <row r="19" spans="1:2" ht="19.5" customHeight="1">
      <c r="A19" s="178" t="s">
        <v>1447</v>
      </c>
      <c r="B19" s="177">
        <v>12053500</v>
      </c>
    </row>
    <row r="20" spans="1:2" ht="19.5" customHeight="1">
      <c r="A20" s="178" t="s">
        <v>1448</v>
      </c>
      <c r="B20" s="177">
        <v>2154900</v>
      </c>
    </row>
    <row r="21" spans="1:2" ht="19.5" customHeight="1">
      <c r="A21" s="178" t="s">
        <v>1449</v>
      </c>
      <c r="B21" s="177">
        <v>1795370</v>
      </c>
    </row>
    <row r="22" spans="1:2" ht="19.5" customHeight="1">
      <c r="A22" s="176" t="s">
        <v>1450</v>
      </c>
      <c r="B22" s="177">
        <v>182000</v>
      </c>
    </row>
    <row r="23" spans="1:2" ht="19.5" customHeight="1">
      <c r="A23" s="178" t="s">
        <v>1451</v>
      </c>
      <c r="B23" s="177">
        <v>182000</v>
      </c>
    </row>
    <row r="24" spans="1:2" ht="19.5" customHeight="1">
      <c r="A24" s="176" t="s">
        <v>1452</v>
      </c>
      <c r="B24" s="177">
        <v>885683254</v>
      </c>
    </row>
    <row r="25" spans="1:2" ht="19.5" customHeight="1">
      <c r="A25" s="178" t="s">
        <v>1453</v>
      </c>
      <c r="B25" s="177">
        <v>848505479</v>
      </c>
    </row>
    <row r="26" spans="1:2" ht="19.5" customHeight="1">
      <c r="A26" s="178" t="s">
        <v>1454</v>
      </c>
      <c r="B26" s="177">
        <v>37177775</v>
      </c>
    </row>
    <row r="27" spans="1:2" ht="19.5" customHeight="1">
      <c r="A27" s="176" t="s">
        <v>1455</v>
      </c>
      <c r="B27" s="177">
        <v>228000</v>
      </c>
    </row>
    <row r="28" spans="1:2" ht="19.5" customHeight="1">
      <c r="A28" s="178" t="s">
        <v>1456</v>
      </c>
      <c r="B28" s="177">
        <v>228000</v>
      </c>
    </row>
    <row r="29" spans="1:2" ht="19.5" customHeight="1">
      <c r="A29" s="176" t="s">
        <v>1457</v>
      </c>
      <c r="B29" s="177">
        <v>145176356</v>
      </c>
    </row>
    <row r="30" spans="1:2" ht="19.5" customHeight="1">
      <c r="A30" s="178" t="s">
        <v>1458</v>
      </c>
      <c r="B30" s="177">
        <v>143204228</v>
      </c>
    </row>
    <row r="31" spans="1:2" ht="19.5" customHeight="1">
      <c r="A31" s="178" t="s">
        <v>1459</v>
      </c>
      <c r="B31" s="177">
        <v>1056128</v>
      </c>
    </row>
    <row r="32" spans="1:2" ht="19.5" customHeight="1">
      <c r="A32" s="178" t="s">
        <v>1460</v>
      </c>
      <c r="B32" s="177">
        <v>916000</v>
      </c>
    </row>
  </sheetData>
  <sheetProtection/>
  <mergeCells count="1">
    <mergeCell ref="A2:B2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2" sqref="A2:F2"/>
    </sheetView>
  </sheetViews>
  <sheetFormatPr defaultColWidth="9.00390625" defaultRowHeight="14.25"/>
  <cols>
    <col min="1" max="1" width="22.125" style="0" customWidth="1"/>
    <col min="2" max="2" width="10.25390625" style="121" customWidth="1"/>
    <col min="3" max="3" width="6.875" style="122" customWidth="1"/>
    <col min="4" max="4" width="27.625" style="123" customWidth="1"/>
    <col min="5" max="5" width="9.125" style="124" customWidth="1"/>
    <col min="6" max="6" width="6.00390625" style="122" customWidth="1"/>
  </cols>
  <sheetData>
    <row r="1" spans="1:6" ht="22.5" customHeight="1">
      <c r="A1" s="433" t="s">
        <v>1461</v>
      </c>
      <c r="B1" s="433"/>
      <c r="C1" s="433"/>
      <c r="D1" s="433"/>
      <c r="E1" s="125"/>
      <c r="F1" s="126"/>
    </row>
    <row r="2" spans="1:6" ht="33.75" customHeight="1">
      <c r="A2" s="480" t="s">
        <v>1462</v>
      </c>
      <c r="B2" s="480"/>
      <c r="C2" s="480"/>
      <c r="D2" s="480"/>
      <c r="E2" s="480"/>
      <c r="F2" s="480"/>
    </row>
    <row r="3" spans="1:6" ht="21.75" customHeight="1">
      <c r="A3" s="78"/>
      <c r="B3" s="127"/>
      <c r="C3" s="126"/>
      <c r="D3" s="128"/>
      <c r="E3" s="481" t="s">
        <v>74</v>
      </c>
      <c r="F3" s="481"/>
    </row>
    <row r="4" spans="1:6" ht="24" customHeight="1">
      <c r="A4" s="129" t="s">
        <v>3</v>
      </c>
      <c r="B4" s="130" t="s">
        <v>499</v>
      </c>
      <c r="C4" s="131" t="s">
        <v>7</v>
      </c>
      <c r="D4" s="132" t="s">
        <v>8</v>
      </c>
      <c r="E4" s="133" t="s">
        <v>499</v>
      </c>
      <c r="F4" s="134" t="s">
        <v>7</v>
      </c>
    </row>
    <row r="5" spans="1:6" ht="24" customHeight="1">
      <c r="A5" s="129" t="s">
        <v>646</v>
      </c>
      <c r="B5" s="135">
        <f>SUM(B6,B24)</f>
        <v>44980</v>
      </c>
      <c r="C5" s="136"/>
      <c r="D5" s="132" t="s">
        <v>646</v>
      </c>
      <c r="E5" s="135">
        <f>E6+E24</f>
        <v>44980</v>
      </c>
      <c r="F5" s="137"/>
    </row>
    <row r="6" spans="1:6" ht="24" customHeight="1">
      <c r="A6" s="87" t="s">
        <v>1463</v>
      </c>
      <c r="B6" s="135">
        <f>SUM(B7:B20)</f>
        <v>30000</v>
      </c>
      <c r="C6" s="138">
        <v>56.6</v>
      </c>
      <c r="D6" s="139" t="s">
        <v>1464</v>
      </c>
      <c r="E6" s="135">
        <f>E7+E9+E12+E16+E20+E22</f>
        <v>43980</v>
      </c>
      <c r="F6" s="138">
        <v>-3.6</v>
      </c>
    </row>
    <row r="7" spans="1:6" ht="24" customHeight="1">
      <c r="A7" s="140" t="s">
        <v>1465</v>
      </c>
      <c r="B7" s="141">
        <v>24800</v>
      </c>
      <c r="C7" s="142"/>
      <c r="D7" s="143" t="s">
        <v>1466</v>
      </c>
      <c r="E7" s="144">
        <v>176</v>
      </c>
      <c r="F7" s="145"/>
    </row>
    <row r="8" spans="1:6" ht="24" customHeight="1">
      <c r="A8" s="140" t="s">
        <v>1467</v>
      </c>
      <c r="B8" s="141">
        <v>200</v>
      </c>
      <c r="C8" s="146"/>
      <c r="D8" s="147" t="s">
        <v>1468</v>
      </c>
      <c r="E8" s="144">
        <v>176</v>
      </c>
      <c r="F8" s="145"/>
    </row>
    <row r="9" spans="1:6" ht="24" customHeight="1">
      <c r="A9" s="140" t="s">
        <v>1469</v>
      </c>
      <c r="B9" s="141">
        <v>5000</v>
      </c>
      <c r="C9" s="146"/>
      <c r="D9" s="148" t="s">
        <v>241</v>
      </c>
      <c r="E9" s="144">
        <v>932</v>
      </c>
      <c r="F9" s="145"/>
    </row>
    <row r="10" spans="1:6" ht="24" customHeight="1">
      <c r="A10" s="140"/>
      <c r="B10" s="141"/>
      <c r="C10" s="146"/>
      <c r="D10" s="95" t="s">
        <v>1470</v>
      </c>
      <c r="E10" s="149">
        <v>925</v>
      </c>
      <c r="F10" s="145"/>
    </row>
    <row r="11" spans="1:6" ht="24" customHeight="1">
      <c r="A11" s="150"/>
      <c r="B11" s="149"/>
      <c r="C11" s="151"/>
      <c r="D11" s="95" t="s">
        <v>1471</v>
      </c>
      <c r="E11" s="149">
        <v>7</v>
      </c>
      <c r="F11" s="145"/>
    </row>
    <row r="12" spans="1:6" ht="24" customHeight="1">
      <c r="A12" s="150"/>
      <c r="B12" s="149"/>
      <c r="C12" s="151"/>
      <c r="D12" s="96" t="s">
        <v>360</v>
      </c>
      <c r="E12" s="152">
        <v>36715</v>
      </c>
      <c r="F12" s="153"/>
    </row>
    <row r="13" spans="1:6" ht="24" customHeight="1">
      <c r="A13" s="150"/>
      <c r="B13" s="149"/>
      <c r="C13" s="151"/>
      <c r="D13" s="95" t="s">
        <v>1472</v>
      </c>
      <c r="E13" s="149">
        <v>31677</v>
      </c>
      <c r="F13" s="154"/>
    </row>
    <row r="14" spans="1:6" ht="24" customHeight="1">
      <c r="A14" s="150"/>
      <c r="B14" s="149"/>
      <c r="C14" s="151"/>
      <c r="D14" s="95" t="s">
        <v>1473</v>
      </c>
      <c r="E14" s="149">
        <v>5000</v>
      </c>
      <c r="F14" s="154"/>
    </row>
    <row r="15" spans="1:6" ht="24" customHeight="1">
      <c r="A15" s="150"/>
      <c r="B15" s="149"/>
      <c r="C15" s="151"/>
      <c r="D15" s="95" t="s">
        <v>1474</v>
      </c>
      <c r="E15" s="149">
        <v>38</v>
      </c>
      <c r="F15" s="154"/>
    </row>
    <row r="16" spans="1:6" ht="24" customHeight="1">
      <c r="A16" s="155"/>
      <c r="B16" s="156"/>
      <c r="C16" s="151"/>
      <c r="D16" s="96" t="s">
        <v>373</v>
      </c>
      <c r="E16" s="152">
        <f>SUM(E17:E19)</f>
        <v>3140</v>
      </c>
      <c r="F16" s="145"/>
    </row>
    <row r="17" spans="1:6" ht="24" customHeight="1">
      <c r="A17" s="155"/>
      <c r="B17" s="156"/>
      <c r="C17" s="151"/>
      <c r="D17" s="95" t="s">
        <v>1475</v>
      </c>
      <c r="E17" s="149">
        <v>54</v>
      </c>
      <c r="F17" s="154"/>
    </row>
    <row r="18" spans="1:6" ht="24" customHeight="1">
      <c r="A18" s="155"/>
      <c r="B18" s="156"/>
      <c r="C18" s="151"/>
      <c r="D18" s="95" t="s">
        <v>1476</v>
      </c>
      <c r="E18" s="149">
        <v>396</v>
      </c>
      <c r="F18" s="153"/>
    </row>
    <row r="19" spans="1:6" ht="24" customHeight="1">
      <c r="A19" s="155"/>
      <c r="B19" s="156"/>
      <c r="C19" s="151"/>
      <c r="D19" s="95" t="s">
        <v>1477</v>
      </c>
      <c r="E19" s="149">
        <v>2690</v>
      </c>
      <c r="F19" s="153"/>
    </row>
    <row r="20" spans="1:6" ht="24" customHeight="1">
      <c r="A20" s="155"/>
      <c r="B20" s="156"/>
      <c r="C20" s="151"/>
      <c r="D20" s="157" t="s">
        <v>672</v>
      </c>
      <c r="E20" s="144">
        <v>1517</v>
      </c>
      <c r="F20" s="153"/>
    </row>
    <row r="21" spans="1:6" ht="24" customHeight="1">
      <c r="A21" s="155"/>
      <c r="B21" s="156"/>
      <c r="C21" s="151"/>
      <c r="D21" s="158" t="s">
        <v>1478</v>
      </c>
      <c r="E21" s="156">
        <v>1517</v>
      </c>
      <c r="F21" s="153"/>
    </row>
    <row r="22" spans="1:6" ht="24" customHeight="1">
      <c r="A22" s="71"/>
      <c r="B22" s="159"/>
      <c r="C22" s="160"/>
      <c r="D22" s="157" t="s">
        <v>491</v>
      </c>
      <c r="E22" s="135">
        <f>E23</f>
        <v>1500</v>
      </c>
      <c r="F22" s="160"/>
    </row>
    <row r="23" spans="1:6" ht="24" customHeight="1">
      <c r="A23" s="71"/>
      <c r="B23" s="159"/>
      <c r="C23" s="160"/>
      <c r="D23" s="158" t="s">
        <v>1479</v>
      </c>
      <c r="E23" s="161">
        <v>1500</v>
      </c>
      <c r="F23" s="160"/>
    </row>
    <row r="24" spans="1:6" ht="24" customHeight="1">
      <c r="A24" s="87" t="s">
        <v>58</v>
      </c>
      <c r="B24" s="135">
        <f>SUM(B25:B26)</f>
        <v>14980</v>
      </c>
      <c r="C24" s="160"/>
      <c r="D24" s="139" t="s">
        <v>676</v>
      </c>
      <c r="E24" s="162">
        <f>SUM(E25:E26)</f>
        <v>1000</v>
      </c>
      <c r="F24" s="160"/>
    </row>
    <row r="25" spans="1:6" ht="24" customHeight="1">
      <c r="A25" s="163" t="s">
        <v>677</v>
      </c>
      <c r="B25" s="164">
        <v>4203</v>
      </c>
      <c r="C25" s="160"/>
      <c r="D25" s="165" t="s">
        <v>1480</v>
      </c>
      <c r="E25" s="166">
        <v>1000</v>
      </c>
      <c r="F25" s="160"/>
    </row>
    <row r="26" spans="1:6" ht="14.25">
      <c r="A26" s="163" t="s">
        <v>679</v>
      </c>
      <c r="B26" s="164">
        <v>10777</v>
      </c>
      <c r="C26" s="167"/>
      <c r="D26" s="165" t="s">
        <v>746</v>
      </c>
      <c r="E26" s="168"/>
      <c r="F26" s="167"/>
    </row>
    <row r="28" spans="1:6" ht="14.25">
      <c r="A28" s="482" t="s">
        <v>1481</v>
      </c>
      <c r="B28" s="482"/>
      <c r="C28" s="482"/>
      <c r="D28" s="482"/>
      <c r="E28" s="482"/>
      <c r="F28" s="482"/>
    </row>
  </sheetData>
  <sheetProtection/>
  <mergeCells count="4">
    <mergeCell ref="A1:D1"/>
    <mergeCell ref="A2:F2"/>
    <mergeCell ref="E3:F3"/>
    <mergeCell ref="A28:F28"/>
  </mergeCells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6"/>
  <sheetViews>
    <sheetView zoomScaleSheetLayoutView="100" workbookViewId="0" topLeftCell="A1">
      <selection activeCell="A2" sqref="A2:D2"/>
    </sheetView>
  </sheetViews>
  <sheetFormatPr defaultColWidth="9.00390625" defaultRowHeight="19.5" customHeight="1"/>
  <cols>
    <col min="1" max="1" width="39.25390625" style="104" customWidth="1"/>
    <col min="2" max="2" width="11.875" style="105" customWidth="1"/>
    <col min="3" max="3" width="40.125" style="106" customWidth="1"/>
    <col min="4" max="4" width="11.625" style="107" customWidth="1"/>
    <col min="5" max="5" width="13.00390625" style="103" customWidth="1"/>
    <col min="6" max="16384" width="9.00390625" style="103" customWidth="1"/>
  </cols>
  <sheetData>
    <row r="1" spans="1:4" ht="19.5" customHeight="1">
      <c r="A1" s="429" t="s">
        <v>1482</v>
      </c>
      <c r="B1" s="429"/>
      <c r="C1" s="429"/>
      <c r="D1" s="429"/>
    </row>
    <row r="2" spans="1:4" ht="29.25" customHeight="1">
      <c r="A2" s="430" t="s">
        <v>1483</v>
      </c>
      <c r="B2" s="430"/>
      <c r="C2" s="430"/>
      <c r="D2" s="430"/>
    </row>
    <row r="3" spans="1:4" ht="19.5" customHeight="1">
      <c r="A3" s="469"/>
      <c r="B3" s="469"/>
      <c r="C3" s="469"/>
      <c r="D3" s="109" t="s">
        <v>74</v>
      </c>
    </row>
    <row r="4" spans="1:4" ht="24" customHeight="1">
      <c r="A4" s="110" t="s">
        <v>687</v>
      </c>
      <c r="B4" s="111" t="s">
        <v>499</v>
      </c>
      <c r="C4" s="110" t="s">
        <v>688</v>
      </c>
      <c r="D4" s="111" t="s">
        <v>499</v>
      </c>
    </row>
    <row r="5" spans="1:5" ht="27" customHeight="1">
      <c r="A5" s="112" t="s">
        <v>677</v>
      </c>
      <c r="B5" s="113">
        <f>SUM(B6:B13)</f>
        <v>0</v>
      </c>
      <c r="C5" s="112" t="s">
        <v>689</v>
      </c>
      <c r="D5" s="113">
        <f>SUM(D6:D15)</f>
        <v>0</v>
      </c>
      <c r="E5" s="105"/>
    </row>
    <row r="6" spans="1:5" ht="27" customHeight="1">
      <c r="A6" s="114" t="s">
        <v>690</v>
      </c>
      <c r="B6" s="115"/>
      <c r="C6" s="116" t="s">
        <v>691</v>
      </c>
      <c r="D6" s="115"/>
      <c r="E6" s="117"/>
    </row>
    <row r="7" spans="1:5" ht="27" customHeight="1">
      <c r="A7" s="114" t="s">
        <v>692</v>
      </c>
      <c r="B7" s="115"/>
      <c r="C7" s="116" t="s">
        <v>1484</v>
      </c>
      <c r="D7" s="115"/>
      <c r="E7" s="117"/>
    </row>
    <row r="8" spans="1:4" ht="27" customHeight="1">
      <c r="A8" s="114" t="s">
        <v>696</v>
      </c>
      <c r="B8" s="115"/>
      <c r="C8" s="116" t="s">
        <v>695</v>
      </c>
      <c r="D8" s="115"/>
    </row>
    <row r="9" spans="1:4" ht="27" customHeight="1">
      <c r="A9" s="114" t="s">
        <v>698</v>
      </c>
      <c r="B9" s="115"/>
      <c r="C9" s="116" t="s">
        <v>699</v>
      </c>
      <c r="D9" s="115"/>
    </row>
    <row r="10" spans="1:4" ht="27" customHeight="1">
      <c r="A10" s="114" t="s">
        <v>700</v>
      </c>
      <c r="B10" s="115"/>
      <c r="C10" s="116" t="s">
        <v>703</v>
      </c>
      <c r="D10" s="115"/>
    </row>
    <row r="11" spans="1:4" ht="27" customHeight="1">
      <c r="A11" s="114" t="s">
        <v>702</v>
      </c>
      <c r="B11" s="115"/>
      <c r="C11" s="116" t="s">
        <v>705</v>
      </c>
      <c r="D11" s="115"/>
    </row>
    <row r="12" spans="1:4" ht="27" customHeight="1">
      <c r="A12" s="114" t="s">
        <v>706</v>
      </c>
      <c r="B12" s="115"/>
      <c r="C12" s="116" t="s">
        <v>707</v>
      </c>
      <c r="D12" s="115"/>
    </row>
    <row r="13" spans="1:4" ht="27" customHeight="1">
      <c r="A13" s="114" t="s">
        <v>708</v>
      </c>
      <c r="B13" s="115"/>
      <c r="C13" s="116" t="s">
        <v>709</v>
      </c>
      <c r="D13" s="115"/>
    </row>
    <row r="14" spans="1:4" ht="27" customHeight="1">
      <c r="A14" s="118"/>
      <c r="B14" s="119"/>
      <c r="C14" s="116" t="s">
        <v>711</v>
      </c>
      <c r="D14" s="115"/>
    </row>
    <row r="15" spans="1:4" ht="27" customHeight="1">
      <c r="A15" s="118"/>
      <c r="B15" s="120"/>
      <c r="C15" s="116" t="s">
        <v>1485</v>
      </c>
      <c r="D15" s="115"/>
    </row>
    <row r="16" spans="1:4" ht="27" customHeight="1">
      <c r="A16" s="483" t="s">
        <v>1486</v>
      </c>
      <c r="B16" s="484"/>
      <c r="C16" s="484"/>
      <c r="D16" s="484"/>
    </row>
  </sheetData>
  <sheetProtection/>
  <mergeCells count="5">
    <mergeCell ref="A1:B1"/>
    <mergeCell ref="C1:D1"/>
    <mergeCell ref="A2:D2"/>
    <mergeCell ref="A3:C3"/>
    <mergeCell ref="A16:D16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2" sqref="A2:E2"/>
    </sheetView>
  </sheetViews>
  <sheetFormatPr defaultColWidth="9.00390625" defaultRowHeight="14.25"/>
  <cols>
    <col min="1" max="1" width="59.25390625" style="78" customWidth="1"/>
    <col min="2" max="4" width="15.625" style="78" customWidth="1"/>
    <col min="5" max="5" width="15.625" style="79" customWidth="1"/>
    <col min="6" max="16384" width="9.00390625" style="78" customWidth="1"/>
  </cols>
  <sheetData>
    <row r="1" ht="15">
      <c r="A1" s="36" t="s">
        <v>1487</v>
      </c>
    </row>
    <row r="2" spans="1:5" ht="22.5">
      <c r="A2" s="485" t="s">
        <v>1488</v>
      </c>
      <c r="B2" s="485"/>
      <c r="C2" s="485"/>
      <c r="D2" s="485"/>
      <c r="E2" s="485"/>
    </row>
    <row r="3" spans="1:5" ht="22.5">
      <c r="A3" s="81"/>
      <c r="B3" s="82"/>
      <c r="C3" s="80"/>
      <c r="D3" s="80"/>
      <c r="E3" s="83" t="s">
        <v>74</v>
      </c>
    </row>
    <row r="4" spans="1:5" ht="21.75" customHeight="1">
      <c r="A4" s="84" t="s">
        <v>8</v>
      </c>
      <c r="B4" s="85" t="s">
        <v>499</v>
      </c>
      <c r="C4" s="85" t="s">
        <v>1489</v>
      </c>
      <c r="D4" s="85" t="s">
        <v>1490</v>
      </c>
      <c r="E4" s="86" t="s">
        <v>679</v>
      </c>
    </row>
    <row r="5" spans="1:5" s="77" customFormat="1" ht="14.25">
      <c r="A5" s="87" t="s">
        <v>1491</v>
      </c>
      <c r="B5" s="88">
        <f>SUM(B6,B9,B15,B24,B33,B40)</f>
        <v>43980</v>
      </c>
      <c r="C5" s="88">
        <f>SUM(C6,C9,C15,C24,C33,C40)</f>
        <v>29000</v>
      </c>
      <c r="D5" s="88">
        <f>SUM(D6,D9,D15,D24,D33,D40)</f>
        <v>4203</v>
      </c>
      <c r="E5" s="88">
        <f>SUM(E6,E9,E15,E24,E33,E40)</f>
        <v>10777</v>
      </c>
    </row>
    <row r="6" spans="1:5" ht="14.25">
      <c r="A6" s="89" t="s">
        <v>1492</v>
      </c>
      <c r="B6" s="90">
        <f>C6+D6+E6</f>
        <v>176</v>
      </c>
      <c r="C6" s="90"/>
      <c r="D6" s="90">
        <v>58</v>
      </c>
      <c r="E6" s="91">
        <v>118</v>
      </c>
    </row>
    <row r="7" spans="1:5" ht="14.25">
      <c r="A7" s="89" t="s">
        <v>1493</v>
      </c>
      <c r="B7" s="90">
        <f aca="true" t="shared" si="0" ref="B7:B42">C7+D7+E7</f>
        <v>176</v>
      </c>
      <c r="C7" s="90"/>
      <c r="D7" s="90">
        <v>58</v>
      </c>
      <c r="E7" s="91">
        <v>118</v>
      </c>
    </row>
    <row r="8" spans="1:5" ht="14.25">
      <c r="A8" s="92" t="s">
        <v>1494</v>
      </c>
      <c r="B8" s="90">
        <f t="shared" si="0"/>
        <v>176</v>
      </c>
      <c r="C8" s="90"/>
      <c r="D8" s="90">
        <v>58</v>
      </c>
      <c r="E8" s="91">
        <v>118</v>
      </c>
    </row>
    <row r="9" spans="1:5" ht="14.25">
      <c r="A9" s="89" t="s">
        <v>1495</v>
      </c>
      <c r="B9" s="90">
        <f t="shared" si="0"/>
        <v>932</v>
      </c>
      <c r="C9" s="90"/>
      <c r="D9" s="90">
        <v>680</v>
      </c>
      <c r="E9" s="91">
        <v>252</v>
      </c>
    </row>
    <row r="10" spans="1:5" ht="14.25">
      <c r="A10" s="89" t="s">
        <v>1496</v>
      </c>
      <c r="B10" s="90">
        <f t="shared" si="0"/>
        <v>925</v>
      </c>
      <c r="C10" s="90"/>
      <c r="D10" s="90">
        <v>673</v>
      </c>
      <c r="E10" s="91">
        <v>252</v>
      </c>
    </row>
    <row r="11" spans="1:5" ht="14.25">
      <c r="A11" s="92" t="s">
        <v>1497</v>
      </c>
      <c r="B11" s="90">
        <f t="shared" si="0"/>
        <v>572</v>
      </c>
      <c r="C11" s="90"/>
      <c r="D11" s="93">
        <v>329</v>
      </c>
      <c r="E11" s="94">
        <v>243</v>
      </c>
    </row>
    <row r="12" spans="1:5" ht="14.25">
      <c r="A12" s="92" t="s">
        <v>1498</v>
      </c>
      <c r="B12" s="90">
        <f t="shared" si="0"/>
        <v>353</v>
      </c>
      <c r="C12" s="90"/>
      <c r="D12" s="93">
        <v>344</v>
      </c>
      <c r="E12" s="94">
        <v>9</v>
      </c>
    </row>
    <row r="13" spans="1:5" s="77" customFormat="1" ht="14.25">
      <c r="A13" s="89" t="s">
        <v>1499</v>
      </c>
      <c r="B13" s="90">
        <f t="shared" si="0"/>
        <v>7</v>
      </c>
      <c r="C13" s="90"/>
      <c r="D13" s="93">
        <v>7</v>
      </c>
      <c r="E13" s="94"/>
    </row>
    <row r="14" spans="1:5" ht="14.25">
      <c r="A14" s="92" t="s">
        <v>1500</v>
      </c>
      <c r="B14" s="90">
        <f t="shared" si="0"/>
        <v>7</v>
      </c>
      <c r="C14" s="90"/>
      <c r="D14" s="93">
        <v>7</v>
      </c>
      <c r="E14" s="94"/>
    </row>
    <row r="15" spans="1:5" ht="14.25">
      <c r="A15" s="89" t="s">
        <v>1501</v>
      </c>
      <c r="B15" s="90">
        <f t="shared" si="0"/>
        <v>36715</v>
      </c>
      <c r="C15" s="90">
        <v>27500</v>
      </c>
      <c r="D15" s="90"/>
      <c r="E15" s="91">
        <v>9215</v>
      </c>
    </row>
    <row r="16" spans="1:5" ht="14.25">
      <c r="A16" s="89" t="s">
        <v>1502</v>
      </c>
      <c r="B16" s="90">
        <f t="shared" si="0"/>
        <v>31677</v>
      </c>
      <c r="C16" s="90">
        <v>22500</v>
      </c>
      <c r="D16" s="90"/>
      <c r="E16" s="91">
        <v>9177</v>
      </c>
    </row>
    <row r="17" spans="1:5" ht="14.25">
      <c r="A17" s="95" t="s">
        <v>1503</v>
      </c>
      <c r="B17" s="90">
        <f t="shared" si="0"/>
        <v>18000</v>
      </c>
      <c r="C17" s="93">
        <v>17000</v>
      </c>
      <c r="D17" s="93"/>
      <c r="E17" s="94">
        <v>1000</v>
      </c>
    </row>
    <row r="18" spans="1:5" ht="14.25">
      <c r="A18" s="95" t="s">
        <v>1504</v>
      </c>
      <c r="B18" s="90">
        <f t="shared" si="0"/>
        <v>10677</v>
      </c>
      <c r="C18" s="93">
        <v>2500</v>
      </c>
      <c r="D18" s="93"/>
      <c r="E18" s="94">
        <f>4495+3682</f>
        <v>8177</v>
      </c>
    </row>
    <row r="19" spans="1:5" ht="14.25">
      <c r="A19" s="95" t="s">
        <v>1505</v>
      </c>
      <c r="B19" s="90">
        <f t="shared" si="0"/>
        <v>3000</v>
      </c>
      <c r="C19" s="93">
        <v>3000</v>
      </c>
      <c r="D19" s="93"/>
      <c r="E19" s="94"/>
    </row>
    <row r="20" spans="1:5" s="77" customFormat="1" ht="14.25">
      <c r="A20" s="89" t="s">
        <v>1506</v>
      </c>
      <c r="B20" s="90">
        <f t="shared" si="0"/>
        <v>5000</v>
      </c>
      <c r="C20" s="93">
        <v>5000</v>
      </c>
      <c r="D20" s="93"/>
      <c r="E20" s="94"/>
    </row>
    <row r="21" spans="1:5" ht="14.25">
      <c r="A21" s="92" t="s">
        <v>1507</v>
      </c>
      <c r="B21" s="90">
        <f t="shared" si="0"/>
        <v>5000</v>
      </c>
      <c r="C21" s="93">
        <v>5000</v>
      </c>
      <c r="D21" s="93"/>
      <c r="E21" s="94"/>
    </row>
    <row r="22" spans="1:5" s="77" customFormat="1" ht="14.25">
      <c r="A22" s="89" t="s">
        <v>1508</v>
      </c>
      <c r="B22" s="90">
        <f t="shared" si="0"/>
        <v>38</v>
      </c>
      <c r="C22" s="93"/>
      <c r="D22" s="93"/>
      <c r="E22" s="94">
        <v>38</v>
      </c>
    </row>
    <row r="23" spans="1:5" ht="14.25">
      <c r="A23" s="92" t="s">
        <v>1509</v>
      </c>
      <c r="B23" s="90">
        <f t="shared" si="0"/>
        <v>38</v>
      </c>
      <c r="C23" s="90"/>
      <c r="D23" s="93"/>
      <c r="E23" s="94">
        <v>38</v>
      </c>
    </row>
    <row r="24" spans="1:5" ht="14.25">
      <c r="A24" s="96" t="s">
        <v>1510</v>
      </c>
      <c r="B24" s="90">
        <f t="shared" si="0"/>
        <v>3140</v>
      </c>
      <c r="C24" s="90"/>
      <c r="D24" s="90">
        <v>3006</v>
      </c>
      <c r="E24" s="91">
        <v>134</v>
      </c>
    </row>
    <row r="25" spans="1:5" ht="14.25">
      <c r="A25" s="96" t="s">
        <v>1511</v>
      </c>
      <c r="B25" s="90">
        <f t="shared" si="0"/>
        <v>54</v>
      </c>
      <c r="C25" s="90"/>
      <c r="D25" s="90">
        <v>54</v>
      </c>
      <c r="E25" s="91"/>
    </row>
    <row r="26" spans="1:5" ht="14.25">
      <c r="A26" s="97" t="s">
        <v>1512</v>
      </c>
      <c r="B26" s="90">
        <f t="shared" si="0"/>
        <v>54</v>
      </c>
      <c r="C26" s="90"/>
      <c r="D26" s="93">
        <v>54</v>
      </c>
      <c r="E26" s="94"/>
    </row>
    <row r="27" spans="1:5" s="77" customFormat="1" ht="14.25">
      <c r="A27" s="98" t="s">
        <v>1513</v>
      </c>
      <c r="B27" s="90">
        <f t="shared" si="0"/>
        <v>396</v>
      </c>
      <c r="C27" s="90"/>
      <c r="D27" s="93">
        <v>262</v>
      </c>
      <c r="E27" s="94">
        <v>134</v>
      </c>
    </row>
    <row r="28" spans="1:5" ht="14.25">
      <c r="A28" s="97" t="s">
        <v>1514</v>
      </c>
      <c r="B28" s="90">
        <f t="shared" si="0"/>
        <v>262</v>
      </c>
      <c r="C28" s="90"/>
      <c r="D28" s="93">
        <v>130</v>
      </c>
      <c r="E28" s="94">
        <v>132</v>
      </c>
    </row>
    <row r="29" spans="1:5" ht="14.25">
      <c r="A29" s="97" t="s">
        <v>1515</v>
      </c>
      <c r="B29" s="90">
        <f t="shared" si="0"/>
        <v>4</v>
      </c>
      <c r="C29" s="90"/>
      <c r="D29" s="93">
        <v>2</v>
      </c>
      <c r="E29" s="94">
        <v>2</v>
      </c>
    </row>
    <row r="30" spans="1:5" ht="14.25">
      <c r="A30" s="99" t="s">
        <v>1516</v>
      </c>
      <c r="B30" s="90">
        <f t="shared" si="0"/>
        <v>130</v>
      </c>
      <c r="C30" s="90"/>
      <c r="D30" s="93">
        <v>130</v>
      </c>
      <c r="E30" s="94"/>
    </row>
    <row r="31" spans="1:5" s="77" customFormat="1" ht="14.25">
      <c r="A31" s="100" t="s">
        <v>1517</v>
      </c>
      <c r="B31" s="90">
        <f t="shared" si="0"/>
        <v>2690</v>
      </c>
      <c r="C31" s="90"/>
      <c r="D31" s="93">
        <v>2690</v>
      </c>
      <c r="E31" s="94"/>
    </row>
    <row r="32" spans="1:5" ht="14.25">
      <c r="A32" s="99" t="s">
        <v>1518</v>
      </c>
      <c r="B32" s="90">
        <f t="shared" si="0"/>
        <v>2690</v>
      </c>
      <c r="C32" s="90"/>
      <c r="D32" s="93">
        <v>2690</v>
      </c>
      <c r="E32" s="94"/>
    </row>
    <row r="33" spans="1:5" ht="14.25">
      <c r="A33" s="100" t="s">
        <v>1519</v>
      </c>
      <c r="B33" s="90">
        <f t="shared" si="0"/>
        <v>1517</v>
      </c>
      <c r="C33" s="90"/>
      <c r="D33" s="90">
        <v>459</v>
      </c>
      <c r="E33" s="91">
        <v>1058</v>
      </c>
    </row>
    <row r="34" spans="1:5" ht="14.25">
      <c r="A34" s="100" t="s">
        <v>1520</v>
      </c>
      <c r="B34" s="90">
        <f t="shared" si="0"/>
        <v>1517</v>
      </c>
      <c r="C34" s="90"/>
      <c r="D34" s="90">
        <v>459</v>
      </c>
      <c r="E34" s="91">
        <v>1058</v>
      </c>
    </row>
    <row r="35" spans="1:5" ht="14.25">
      <c r="A35" s="99" t="s">
        <v>1521</v>
      </c>
      <c r="B35" s="90">
        <f t="shared" si="0"/>
        <v>316</v>
      </c>
      <c r="C35" s="90"/>
      <c r="D35" s="101"/>
      <c r="E35" s="94">
        <v>316</v>
      </c>
    </row>
    <row r="36" spans="1:5" ht="14.25">
      <c r="A36" s="99" t="s">
        <v>1522</v>
      </c>
      <c r="B36" s="90">
        <f t="shared" si="0"/>
        <v>50</v>
      </c>
      <c r="C36" s="90"/>
      <c r="D36" s="93">
        <v>50</v>
      </c>
      <c r="E36" s="102"/>
    </row>
    <row r="37" spans="1:5" ht="14.25">
      <c r="A37" s="99" t="s">
        <v>1523</v>
      </c>
      <c r="B37" s="90">
        <f t="shared" si="0"/>
        <v>34</v>
      </c>
      <c r="C37" s="90"/>
      <c r="D37" s="93"/>
      <c r="E37" s="102">
        <v>34</v>
      </c>
    </row>
    <row r="38" spans="1:5" ht="14.25">
      <c r="A38" s="99" t="s">
        <v>1524</v>
      </c>
      <c r="B38" s="90">
        <f t="shared" si="0"/>
        <v>59</v>
      </c>
      <c r="C38" s="90"/>
      <c r="D38" s="93">
        <v>59</v>
      </c>
      <c r="E38" s="94"/>
    </row>
    <row r="39" spans="1:5" ht="14.25">
      <c r="A39" s="99" t="s">
        <v>1525</v>
      </c>
      <c r="B39" s="90">
        <f t="shared" si="0"/>
        <v>1058</v>
      </c>
      <c r="C39" s="90"/>
      <c r="D39" s="93">
        <v>350</v>
      </c>
      <c r="E39" s="94">
        <f>107+601</f>
        <v>708</v>
      </c>
    </row>
    <row r="40" spans="1:5" ht="14.25">
      <c r="A40" s="100" t="s">
        <v>1526</v>
      </c>
      <c r="B40" s="90">
        <f t="shared" si="0"/>
        <v>1500</v>
      </c>
      <c r="C40" s="90">
        <v>1500</v>
      </c>
      <c r="D40" s="90"/>
      <c r="E40" s="91"/>
    </row>
    <row r="41" spans="1:5" ht="14.25">
      <c r="A41" s="100" t="s">
        <v>1527</v>
      </c>
      <c r="B41" s="90">
        <f t="shared" si="0"/>
        <v>1500</v>
      </c>
      <c r="C41" s="90">
        <v>1500</v>
      </c>
      <c r="D41" s="90"/>
      <c r="E41" s="91"/>
    </row>
    <row r="42" spans="1:5" ht="14.25">
      <c r="A42" s="92" t="s">
        <v>1528</v>
      </c>
      <c r="B42" s="90">
        <f t="shared" si="0"/>
        <v>1500</v>
      </c>
      <c r="C42" s="93">
        <v>1500</v>
      </c>
      <c r="D42" s="90"/>
      <c r="E42" s="91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2" sqref="A2:F2"/>
    </sheetView>
  </sheetViews>
  <sheetFormatPr defaultColWidth="9.00390625" defaultRowHeight="14.25"/>
  <cols>
    <col min="1" max="1" width="22.00390625" style="0" customWidth="1"/>
    <col min="2" max="2" width="11.125" style="0" customWidth="1"/>
    <col min="3" max="3" width="7.50390625" style="0" customWidth="1"/>
    <col min="4" max="4" width="23.125" style="0" customWidth="1"/>
  </cols>
  <sheetData>
    <row r="1" spans="1:4" ht="22.5" customHeight="1">
      <c r="A1" s="433" t="s">
        <v>1529</v>
      </c>
      <c r="B1" s="433"/>
      <c r="C1" s="433"/>
      <c r="D1" s="433"/>
    </row>
    <row r="2" spans="1:6" ht="30.75" customHeight="1">
      <c r="A2" s="427" t="s">
        <v>1530</v>
      </c>
      <c r="B2" s="427"/>
      <c r="C2" s="427"/>
      <c r="D2" s="427"/>
      <c r="E2" s="427"/>
      <c r="F2" s="427"/>
    </row>
    <row r="4" spans="2:6" ht="14.25">
      <c r="B4" s="63"/>
      <c r="C4" s="63"/>
      <c r="D4" s="63"/>
      <c r="E4" s="486" t="s">
        <v>74</v>
      </c>
      <c r="F4" s="486"/>
    </row>
    <row r="5" spans="1:6" ht="22.5" customHeight="1">
      <c r="A5" s="64" t="s">
        <v>3</v>
      </c>
      <c r="B5" s="65" t="s">
        <v>499</v>
      </c>
      <c r="C5" s="65" t="s">
        <v>7</v>
      </c>
      <c r="D5" s="65" t="s">
        <v>8</v>
      </c>
      <c r="E5" s="65" t="s">
        <v>499</v>
      </c>
      <c r="F5" s="66" t="s">
        <v>7</v>
      </c>
    </row>
    <row r="6" spans="1:6" ht="22.5" customHeight="1">
      <c r="A6" s="64" t="s">
        <v>646</v>
      </c>
      <c r="B6" s="67">
        <v>200</v>
      </c>
      <c r="C6" s="68"/>
      <c r="D6" s="65" t="s">
        <v>646</v>
      </c>
      <c r="E6" s="67">
        <v>200</v>
      </c>
      <c r="F6" s="69"/>
    </row>
    <row r="7" spans="1:6" ht="22.5" customHeight="1">
      <c r="A7" s="70" t="s">
        <v>1531</v>
      </c>
      <c r="B7" s="71">
        <v>200</v>
      </c>
      <c r="C7" s="71"/>
      <c r="D7" s="72" t="s">
        <v>1532</v>
      </c>
      <c r="E7" s="71">
        <v>0</v>
      </c>
      <c r="F7" s="71"/>
    </row>
    <row r="8" spans="1:6" ht="29.25" customHeight="1">
      <c r="A8" s="73" t="s">
        <v>743</v>
      </c>
      <c r="B8" s="71">
        <v>200</v>
      </c>
      <c r="C8" s="71"/>
      <c r="D8" s="74"/>
      <c r="E8" s="71"/>
      <c r="F8" s="71"/>
    </row>
    <row r="9" spans="1:6" ht="22.5" customHeight="1">
      <c r="A9" s="73"/>
      <c r="B9" s="71"/>
      <c r="C9" s="71"/>
      <c r="D9" s="74"/>
      <c r="E9" s="71"/>
      <c r="F9" s="71"/>
    </row>
    <row r="10" spans="1:6" ht="22.5" customHeight="1">
      <c r="A10" s="73"/>
      <c r="B10" s="71"/>
      <c r="C10" s="71"/>
      <c r="D10" s="74"/>
      <c r="E10" s="71"/>
      <c r="F10" s="71"/>
    </row>
    <row r="11" spans="1:6" ht="22.5" customHeight="1">
      <c r="A11" s="73"/>
      <c r="B11" s="71"/>
      <c r="C11" s="71"/>
      <c r="D11" s="74"/>
      <c r="E11" s="71"/>
      <c r="F11" s="71"/>
    </row>
    <row r="12" spans="1:6" ht="22.5" customHeight="1">
      <c r="A12" s="73"/>
      <c r="B12" s="71"/>
      <c r="C12" s="71"/>
      <c r="D12" s="74"/>
      <c r="E12" s="71"/>
      <c r="F12" s="71"/>
    </row>
    <row r="13" spans="1:6" ht="22.5" customHeight="1">
      <c r="A13" s="73"/>
      <c r="B13" s="71"/>
      <c r="C13" s="71"/>
      <c r="D13" s="74"/>
      <c r="E13" s="71"/>
      <c r="F13" s="71"/>
    </row>
    <row r="14" spans="1:6" ht="22.5" customHeight="1">
      <c r="A14" s="73"/>
      <c r="B14" s="71"/>
      <c r="C14" s="71"/>
      <c r="D14" s="74"/>
      <c r="E14" s="71"/>
      <c r="F14" s="71"/>
    </row>
    <row r="15" spans="1:6" ht="22.5" customHeight="1">
      <c r="A15" s="73"/>
      <c r="B15" s="71"/>
      <c r="C15" s="71"/>
      <c r="D15" s="74"/>
      <c r="E15" s="71"/>
      <c r="F15" s="71"/>
    </row>
    <row r="16" spans="1:6" ht="22.5" customHeight="1">
      <c r="A16" s="73"/>
      <c r="B16" s="71"/>
      <c r="C16" s="71"/>
      <c r="D16" s="74"/>
      <c r="E16" s="71"/>
      <c r="F16" s="71"/>
    </row>
    <row r="17" spans="1:6" ht="22.5" customHeight="1">
      <c r="A17" s="73"/>
      <c r="B17" s="71"/>
      <c r="C17" s="71"/>
      <c r="D17" s="74"/>
      <c r="E17" s="71"/>
      <c r="F17" s="71"/>
    </row>
    <row r="18" spans="1:6" ht="22.5" customHeight="1">
      <c r="A18" s="73"/>
      <c r="B18" s="71"/>
      <c r="C18" s="71"/>
      <c r="D18" s="74"/>
      <c r="E18" s="71"/>
      <c r="F18" s="71"/>
    </row>
    <row r="19" spans="1:6" ht="22.5" customHeight="1">
      <c r="A19" s="73"/>
      <c r="B19" s="71"/>
      <c r="C19" s="71"/>
      <c r="D19" s="74"/>
      <c r="E19" s="71"/>
      <c r="F19" s="71"/>
    </row>
    <row r="20" spans="1:6" ht="22.5" customHeight="1">
      <c r="A20" s="73"/>
      <c r="B20" s="71"/>
      <c r="C20" s="71"/>
      <c r="D20" s="74"/>
      <c r="E20" s="71"/>
      <c r="F20" s="71"/>
    </row>
    <row r="21" spans="1:6" ht="22.5" customHeight="1">
      <c r="A21" s="73"/>
      <c r="B21" s="71"/>
      <c r="C21" s="71"/>
      <c r="D21" s="74"/>
      <c r="E21" s="71"/>
      <c r="F21" s="71"/>
    </row>
    <row r="22" spans="1:6" ht="22.5" customHeight="1">
      <c r="A22" s="73"/>
      <c r="B22" s="71"/>
      <c r="C22" s="71"/>
      <c r="D22" s="74"/>
      <c r="E22" s="71"/>
      <c r="F22" s="71"/>
    </row>
    <row r="23" spans="1:6" ht="22.5" customHeight="1">
      <c r="A23" s="73"/>
      <c r="B23" s="71"/>
      <c r="C23" s="71"/>
      <c r="D23" s="74"/>
      <c r="E23" s="71"/>
      <c r="F23" s="71"/>
    </row>
    <row r="24" spans="1:6" ht="22.5" customHeight="1">
      <c r="A24" s="73"/>
      <c r="B24" s="71"/>
      <c r="C24" s="71"/>
      <c r="D24" s="74"/>
      <c r="E24" s="71"/>
      <c r="F24" s="71"/>
    </row>
    <row r="25" spans="1:6" ht="22.5" customHeight="1">
      <c r="A25" s="27"/>
      <c r="B25" s="71"/>
      <c r="C25" s="71"/>
      <c r="D25" s="74"/>
      <c r="E25" s="71"/>
      <c r="F25" s="71"/>
    </row>
    <row r="26" spans="1:6" ht="22.5" customHeight="1">
      <c r="A26" s="71"/>
      <c r="B26" s="71"/>
      <c r="C26" s="71"/>
      <c r="D26" s="74"/>
      <c r="E26" s="71"/>
      <c r="F26" s="71"/>
    </row>
    <row r="27" spans="1:6" ht="22.5" customHeight="1">
      <c r="A27" s="75" t="s">
        <v>58</v>
      </c>
      <c r="B27" s="71">
        <v>0</v>
      </c>
      <c r="C27" s="71"/>
      <c r="D27" s="72" t="s">
        <v>59</v>
      </c>
      <c r="E27" s="71">
        <v>200</v>
      </c>
      <c r="F27" s="71"/>
    </row>
    <row r="28" spans="1:6" ht="22.5" customHeight="1">
      <c r="A28" s="76" t="s">
        <v>679</v>
      </c>
      <c r="B28" s="71">
        <v>0</v>
      </c>
      <c r="C28" s="71"/>
      <c r="D28" s="74" t="s">
        <v>746</v>
      </c>
      <c r="E28" s="71">
        <v>200</v>
      </c>
      <c r="F28" s="71"/>
    </row>
  </sheetData>
  <sheetProtection/>
  <mergeCells count="3">
    <mergeCell ref="A1:D1"/>
    <mergeCell ref="A2:F2"/>
    <mergeCell ref="E4:F4"/>
  </mergeCells>
  <printOptions/>
  <pageMargins left="0.7" right="0.7" top="0.75" bottom="0.75" header="0.3" footer="0.3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2" sqref="A2:J2"/>
    </sheetView>
  </sheetViews>
  <sheetFormatPr defaultColWidth="9.00390625" defaultRowHeight="14.25"/>
  <cols>
    <col min="1" max="1" width="23.125" style="0" customWidth="1"/>
  </cols>
  <sheetData>
    <row r="1" spans="1:10" ht="14.25">
      <c r="A1" s="57" t="s">
        <v>1533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2.5">
      <c r="A2" s="463" t="s">
        <v>1534</v>
      </c>
      <c r="B2" s="463"/>
      <c r="C2" s="463"/>
      <c r="D2" s="463"/>
      <c r="E2" s="463"/>
      <c r="F2" s="463"/>
      <c r="G2" s="463"/>
      <c r="H2" s="463"/>
      <c r="I2" s="463"/>
      <c r="J2" s="463"/>
    </row>
    <row r="3" spans="1:10" ht="14.25">
      <c r="A3" s="464"/>
      <c r="B3" s="464"/>
      <c r="C3" s="464"/>
      <c r="D3" s="464"/>
      <c r="E3" s="464"/>
      <c r="F3" s="464"/>
      <c r="G3" s="464"/>
      <c r="H3" s="464"/>
      <c r="I3" s="464"/>
      <c r="J3" s="464"/>
    </row>
    <row r="4" spans="1:10" ht="14.25">
      <c r="A4" s="464" t="s">
        <v>74</v>
      </c>
      <c r="B4" s="464"/>
      <c r="C4" s="464"/>
      <c r="D4" s="464"/>
      <c r="E4" s="464"/>
      <c r="F4" s="464"/>
      <c r="G4" s="464"/>
      <c r="H4" s="464"/>
      <c r="I4" s="464"/>
      <c r="J4" s="464"/>
    </row>
    <row r="5" spans="1:10" ht="48">
      <c r="A5" s="58" t="s">
        <v>715</v>
      </c>
      <c r="B5" s="59" t="s">
        <v>635</v>
      </c>
      <c r="C5" s="59" t="s">
        <v>716</v>
      </c>
      <c r="D5" s="59" t="s">
        <v>717</v>
      </c>
      <c r="E5" s="59" t="s">
        <v>718</v>
      </c>
      <c r="F5" s="59" t="s">
        <v>719</v>
      </c>
      <c r="G5" s="59" t="s">
        <v>720</v>
      </c>
      <c r="H5" s="59" t="s">
        <v>721</v>
      </c>
      <c r="I5" s="59" t="s">
        <v>722</v>
      </c>
      <c r="J5" s="59" t="s">
        <v>723</v>
      </c>
    </row>
    <row r="6" spans="1:10" ht="14.25">
      <c r="A6" s="60" t="s">
        <v>724</v>
      </c>
      <c r="B6" s="61">
        <f aca="true" t="shared" si="0" ref="B6:B18">SUM(C6:J6)</f>
        <v>0</v>
      </c>
      <c r="C6" s="61">
        <v>0</v>
      </c>
      <c r="D6" s="61">
        <v>0</v>
      </c>
      <c r="E6" s="61">
        <v>0</v>
      </c>
      <c r="F6" s="61">
        <v>0</v>
      </c>
      <c r="G6" s="61">
        <v>0</v>
      </c>
      <c r="H6" s="61">
        <v>0</v>
      </c>
      <c r="I6" s="61">
        <v>0</v>
      </c>
      <c r="J6" s="61">
        <v>0</v>
      </c>
    </row>
    <row r="7" spans="1:10" ht="14.25">
      <c r="A7" s="62" t="s">
        <v>725</v>
      </c>
      <c r="B7" s="61">
        <f t="shared" si="0"/>
        <v>0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</row>
    <row r="8" spans="1:10" ht="14.25">
      <c r="A8" s="62" t="s">
        <v>726</v>
      </c>
      <c r="B8" s="61">
        <f t="shared" si="0"/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</row>
    <row r="9" spans="1:10" ht="14.25">
      <c r="A9" s="62" t="s">
        <v>727</v>
      </c>
      <c r="B9" s="61">
        <f t="shared" si="0"/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</row>
    <row r="10" spans="1:10" ht="14.25">
      <c r="A10" s="62" t="s">
        <v>728</v>
      </c>
      <c r="B10" s="61">
        <f t="shared" si="0"/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</row>
    <row r="11" spans="1:10" ht="14.25">
      <c r="A11" s="62" t="s">
        <v>729</v>
      </c>
      <c r="B11" s="61">
        <f t="shared" si="0"/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</row>
    <row r="12" spans="1:10" ht="14.25">
      <c r="A12" s="62" t="s">
        <v>730</v>
      </c>
      <c r="B12" s="61">
        <f t="shared" si="0"/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</row>
    <row r="13" spans="1:10" ht="14.25">
      <c r="A13" s="60" t="s">
        <v>731</v>
      </c>
      <c r="B13" s="61">
        <f t="shared" si="0"/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</row>
    <row r="14" spans="1:10" ht="14.25">
      <c r="A14" s="62" t="s">
        <v>732</v>
      </c>
      <c r="B14" s="61">
        <f t="shared" si="0"/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</row>
    <row r="15" spans="1:10" ht="14.25">
      <c r="A15" s="62" t="s">
        <v>733</v>
      </c>
      <c r="B15" s="61">
        <f t="shared" si="0"/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</row>
    <row r="16" spans="1:10" ht="14.25">
      <c r="A16" s="62" t="s">
        <v>734</v>
      </c>
      <c r="B16" s="61">
        <f t="shared" si="0"/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</row>
    <row r="17" spans="1:10" ht="14.25">
      <c r="A17" s="60" t="s">
        <v>735</v>
      </c>
      <c r="B17" s="61">
        <f t="shared" si="0"/>
        <v>0</v>
      </c>
      <c r="C17" s="61">
        <f aca="true" t="shared" si="1" ref="C17:J17">SUM(C6)-SUM(C13)</f>
        <v>0</v>
      </c>
      <c r="D17" s="61">
        <f t="shared" si="1"/>
        <v>0</v>
      </c>
      <c r="E17" s="61">
        <f t="shared" si="1"/>
        <v>0</v>
      </c>
      <c r="F17" s="61">
        <f t="shared" si="1"/>
        <v>0</v>
      </c>
      <c r="G17" s="61">
        <f t="shared" si="1"/>
        <v>0</v>
      </c>
      <c r="H17" s="61">
        <f t="shared" si="1"/>
        <v>0</v>
      </c>
      <c r="I17" s="61">
        <f t="shared" si="1"/>
        <v>0</v>
      </c>
      <c r="J17" s="61">
        <f t="shared" si="1"/>
        <v>0</v>
      </c>
    </row>
    <row r="18" spans="1:10" ht="14.25">
      <c r="A18" s="60" t="s">
        <v>736</v>
      </c>
      <c r="B18" s="61">
        <f t="shared" si="0"/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</row>
    <row r="19" spans="1:10" ht="14.25">
      <c r="A19" s="57" t="s">
        <v>737</v>
      </c>
      <c r="B19" s="57"/>
      <c r="C19" s="57"/>
      <c r="D19" s="57"/>
      <c r="E19" s="57"/>
      <c r="F19" s="57"/>
      <c r="G19" s="57"/>
      <c r="H19" s="57"/>
      <c r="I19" s="57"/>
      <c r="J19" s="57"/>
    </row>
  </sheetData>
  <sheetProtection/>
  <mergeCells count="3">
    <mergeCell ref="A2:J2"/>
    <mergeCell ref="A3:J3"/>
    <mergeCell ref="A4:J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85"/>
  <sheetViews>
    <sheetView workbookViewId="0" topLeftCell="A1">
      <selection activeCell="A2" sqref="A2:C2"/>
    </sheetView>
  </sheetViews>
  <sheetFormatPr defaultColWidth="9.00390625" defaultRowHeight="14.25"/>
  <cols>
    <col min="1" max="1" width="20.625" style="33" customWidth="1"/>
    <col min="2" max="2" width="43.50390625" style="34" customWidth="1"/>
    <col min="3" max="3" width="22.50390625" style="35" customWidth="1"/>
  </cols>
  <sheetData>
    <row r="1" spans="1:4" ht="16.5">
      <c r="A1" s="36" t="s">
        <v>1535</v>
      </c>
      <c r="B1" s="36"/>
      <c r="C1" s="36"/>
      <c r="D1" s="36"/>
    </row>
    <row r="2" spans="1:3" ht="48" customHeight="1">
      <c r="A2" s="487" t="s">
        <v>1536</v>
      </c>
      <c r="B2" s="488"/>
      <c r="C2" s="489"/>
    </row>
    <row r="3" spans="1:3" ht="21.75" customHeight="1">
      <c r="A3" s="37"/>
      <c r="B3" s="37"/>
      <c r="C3" s="38" t="s">
        <v>1424</v>
      </c>
    </row>
    <row r="4" spans="1:3" s="30" customFormat="1" ht="13.5">
      <c r="A4" s="39" t="s">
        <v>1537</v>
      </c>
      <c r="B4" s="40" t="s">
        <v>1538</v>
      </c>
      <c r="C4" s="41" t="s">
        <v>1539</v>
      </c>
    </row>
    <row r="5" spans="1:3" s="31" customFormat="1" ht="13.5">
      <c r="A5" s="42">
        <v>935006000</v>
      </c>
      <c r="B5" s="43" t="s">
        <v>1540</v>
      </c>
      <c r="C5" s="44">
        <v>4330000</v>
      </c>
    </row>
    <row r="6" spans="1:3" ht="14.25">
      <c r="A6" s="45">
        <v>935102001</v>
      </c>
      <c r="B6" s="46" t="s">
        <v>1541</v>
      </c>
      <c r="C6" s="47">
        <v>1008000</v>
      </c>
    </row>
    <row r="7" spans="1:3" ht="14.25">
      <c r="A7" s="45">
        <v>935103001</v>
      </c>
      <c r="B7" s="48" t="s">
        <v>1542</v>
      </c>
      <c r="C7" s="47">
        <v>960500</v>
      </c>
    </row>
    <row r="8" spans="1:3" ht="14.25">
      <c r="A8" s="45">
        <v>935104001</v>
      </c>
      <c r="B8" s="48" t="s">
        <v>1543</v>
      </c>
      <c r="C8" s="47">
        <v>500000</v>
      </c>
    </row>
    <row r="9" spans="1:3" ht="14.25">
      <c r="A9" s="45">
        <v>935105001</v>
      </c>
      <c r="B9" s="46" t="s">
        <v>1544</v>
      </c>
      <c r="C9" s="49">
        <v>300000</v>
      </c>
    </row>
    <row r="10" spans="1:3" ht="14.25">
      <c r="A10" s="45">
        <v>935108001</v>
      </c>
      <c r="B10" s="48" t="s">
        <v>1545</v>
      </c>
      <c r="C10" s="49">
        <v>200000</v>
      </c>
    </row>
    <row r="11" spans="1:3" ht="14.25">
      <c r="A11" s="45">
        <v>935109001</v>
      </c>
      <c r="B11" s="50" t="s">
        <v>1546</v>
      </c>
      <c r="C11" s="49">
        <v>200000</v>
      </c>
    </row>
    <row r="12" spans="1:3" ht="14.25">
      <c r="A12" s="51" t="s">
        <v>1547</v>
      </c>
      <c r="B12" s="46" t="s">
        <v>1548</v>
      </c>
      <c r="C12" s="49">
        <v>233000</v>
      </c>
    </row>
    <row r="13" spans="1:3" ht="14.25">
      <c r="A13" s="51" t="s">
        <v>1549</v>
      </c>
      <c r="B13" s="46" t="s">
        <v>1550</v>
      </c>
      <c r="C13" s="49">
        <v>20000</v>
      </c>
    </row>
    <row r="14" spans="1:3" ht="14.25">
      <c r="A14" s="51" t="s">
        <v>1551</v>
      </c>
      <c r="B14" s="48" t="s">
        <v>1552</v>
      </c>
      <c r="C14" s="49">
        <v>410000</v>
      </c>
    </row>
    <row r="15" spans="1:3" ht="14.25">
      <c r="A15" s="51" t="s">
        <v>1553</v>
      </c>
      <c r="B15" s="48" t="s">
        <v>1554</v>
      </c>
      <c r="C15" s="49">
        <v>4750000</v>
      </c>
    </row>
    <row r="16" spans="1:3" ht="14.25">
      <c r="A16" s="51" t="s">
        <v>1555</v>
      </c>
      <c r="B16" s="48" t="s">
        <v>1556</v>
      </c>
      <c r="C16" s="49">
        <v>1329800</v>
      </c>
    </row>
    <row r="17" spans="1:3" ht="14.25">
      <c r="A17" s="51" t="s">
        <v>1557</v>
      </c>
      <c r="B17" s="43" t="s">
        <v>1558</v>
      </c>
      <c r="C17" s="49">
        <v>1052500</v>
      </c>
    </row>
    <row r="18" spans="1:3" ht="14.25">
      <c r="A18" s="51" t="s">
        <v>1559</v>
      </c>
      <c r="B18" s="43" t="s">
        <v>1560</v>
      </c>
      <c r="C18" s="49">
        <v>200000</v>
      </c>
    </row>
    <row r="19" spans="1:3" ht="14.25">
      <c r="A19" s="51" t="s">
        <v>1561</v>
      </c>
      <c r="B19" s="50" t="s">
        <v>1562</v>
      </c>
      <c r="C19" s="49">
        <v>400000</v>
      </c>
    </row>
    <row r="20" spans="1:3" ht="14.25">
      <c r="A20" s="51" t="s">
        <v>1563</v>
      </c>
      <c r="B20" s="43" t="s">
        <v>1564</v>
      </c>
      <c r="C20" s="49">
        <v>689700</v>
      </c>
    </row>
    <row r="21" spans="1:3" ht="14.25">
      <c r="A21" s="51" t="s">
        <v>1565</v>
      </c>
      <c r="B21" s="43" t="s">
        <v>1566</v>
      </c>
      <c r="C21" s="49">
        <v>100000</v>
      </c>
    </row>
    <row r="22" spans="1:3" ht="14.25">
      <c r="A22" s="51" t="s">
        <v>1567</v>
      </c>
      <c r="B22" s="43" t="s">
        <v>1568</v>
      </c>
      <c r="C22" s="49">
        <v>79500</v>
      </c>
    </row>
    <row r="23" spans="1:3" ht="14.25">
      <c r="A23" s="52" t="s">
        <v>1569</v>
      </c>
      <c r="B23" s="48" t="s">
        <v>1570</v>
      </c>
      <c r="C23" s="49">
        <v>500000</v>
      </c>
    </row>
    <row r="24" spans="1:3" ht="14.25">
      <c r="A24" s="52" t="s">
        <v>1571</v>
      </c>
      <c r="B24" s="48" t="s">
        <v>1572</v>
      </c>
      <c r="C24" s="49">
        <v>200000</v>
      </c>
    </row>
    <row r="25" spans="1:3" ht="14.25">
      <c r="A25" s="51" t="s">
        <v>1573</v>
      </c>
      <c r="B25" s="43" t="s">
        <v>1574</v>
      </c>
      <c r="C25" s="49">
        <v>5510000</v>
      </c>
    </row>
    <row r="26" spans="1:3" ht="14.25">
      <c r="A26" s="52" t="s">
        <v>1575</v>
      </c>
      <c r="B26" s="48" t="s">
        <v>1576</v>
      </c>
      <c r="C26" s="49">
        <v>986800</v>
      </c>
    </row>
    <row r="27" spans="1:3" ht="14.25">
      <c r="A27" s="52" t="s">
        <v>1577</v>
      </c>
      <c r="B27" s="48" t="s">
        <v>1578</v>
      </c>
      <c r="C27" s="49">
        <v>40000</v>
      </c>
    </row>
    <row r="28" spans="1:3" ht="14.25">
      <c r="A28" s="52" t="s">
        <v>1579</v>
      </c>
      <c r="B28" s="48" t="s">
        <v>1580</v>
      </c>
      <c r="C28" s="49">
        <v>200000</v>
      </c>
    </row>
    <row r="29" spans="1:3" ht="14.25">
      <c r="A29" s="52" t="s">
        <v>1581</v>
      </c>
      <c r="B29" s="48" t="s">
        <v>1582</v>
      </c>
      <c r="C29" s="49">
        <v>200000</v>
      </c>
    </row>
    <row r="30" spans="1:3" ht="14.25">
      <c r="A30" s="51" t="s">
        <v>1583</v>
      </c>
      <c r="B30" s="43" t="s">
        <v>1584</v>
      </c>
      <c r="C30" s="49">
        <v>20000</v>
      </c>
    </row>
    <row r="31" spans="1:3" ht="14.25">
      <c r="A31" s="51" t="s">
        <v>1585</v>
      </c>
      <c r="B31" s="48" t="s">
        <v>1586</v>
      </c>
      <c r="C31" s="49">
        <v>31000</v>
      </c>
    </row>
    <row r="32" spans="1:3" s="31" customFormat="1" ht="13.5">
      <c r="A32" s="51" t="s">
        <v>1587</v>
      </c>
      <c r="B32" s="48" t="s">
        <v>1588</v>
      </c>
      <c r="C32" s="44">
        <v>1675000</v>
      </c>
    </row>
    <row r="33" spans="1:3" s="31" customFormat="1" ht="13.5">
      <c r="A33" s="51" t="s">
        <v>1589</v>
      </c>
      <c r="B33" s="43" t="s">
        <v>1590</v>
      </c>
      <c r="C33" s="44">
        <v>162500</v>
      </c>
    </row>
    <row r="34" spans="1:3" s="31" customFormat="1" ht="13.5">
      <c r="A34" s="51" t="s">
        <v>1591</v>
      </c>
      <c r="B34" s="43" t="s">
        <v>1592</v>
      </c>
      <c r="C34" s="44">
        <v>128000</v>
      </c>
    </row>
    <row r="35" spans="1:3" s="31" customFormat="1" ht="13.5">
      <c r="A35" s="51" t="s">
        <v>1593</v>
      </c>
      <c r="B35" s="43" t="s">
        <v>1594</v>
      </c>
      <c r="C35" s="44">
        <v>307000</v>
      </c>
    </row>
    <row r="36" spans="1:3" s="31" customFormat="1" ht="13.5">
      <c r="A36" s="51" t="s">
        <v>1595</v>
      </c>
      <c r="B36" s="43" t="s">
        <v>1596</v>
      </c>
      <c r="C36" s="44">
        <v>1244300</v>
      </c>
    </row>
    <row r="37" spans="1:3" s="31" customFormat="1" ht="13.5">
      <c r="A37" s="51" t="s">
        <v>1597</v>
      </c>
      <c r="B37" s="43" t="s">
        <v>1598</v>
      </c>
      <c r="C37" s="44">
        <v>93000000</v>
      </c>
    </row>
    <row r="38" spans="1:3" s="31" customFormat="1" ht="13.5">
      <c r="A38" s="51" t="s">
        <v>1599</v>
      </c>
      <c r="B38" s="43" t="s">
        <v>1600</v>
      </c>
      <c r="C38" s="44">
        <v>1800000</v>
      </c>
    </row>
    <row r="39" spans="1:3" s="31" customFormat="1" ht="13.5">
      <c r="A39" s="51" t="s">
        <v>1601</v>
      </c>
      <c r="B39" s="48" t="s">
        <v>1602</v>
      </c>
      <c r="C39" s="44">
        <v>9400000</v>
      </c>
    </row>
    <row r="40" spans="1:3" s="31" customFormat="1" ht="13.5">
      <c r="A40" s="51" t="s">
        <v>1603</v>
      </c>
      <c r="B40" s="48" t="s">
        <v>1604</v>
      </c>
      <c r="C40" s="44">
        <v>660500</v>
      </c>
    </row>
    <row r="41" spans="1:3" s="31" customFormat="1" ht="13.5">
      <c r="A41" s="51" t="s">
        <v>1605</v>
      </c>
      <c r="B41" s="43" t="s">
        <v>1606</v>
      </c>
      <c r="C41" s="44">
        <v>250000</v>
      </c>
    </row>
    <row r="42" spans="1:3" s="31" customFormat="1" ht="13.5">
      <c r="A42" s="52" t="s">
        <v>1607</v>
      </c>
      <c r="B42" s="48" t="s">
        <v>1608</v>
      </c>
      <c r="C42" s="44">
        <v>100000</v>
      </c>
    </row>
    <row r="43" spans="1:3" s="31" customFormat="1" ht="13.5">
      <c r="A43" s="51" t="s">
        <v>1609</v>
      </c>
      <c r="B43" s="43" t="s">
        <v>1610</v>
      </c>
      <c r="C43" s="44">
        <v>14606500</v>
      </c>
    </row>
    <row r="44" spans="1:3" s="31" customFormat="1" ht="13.5">
      <c r="A44" s="51" t="s">
        <v>1611</v>
      </c>
      <c r="B44" s="43" t="s">
        <v>1612</v>
      </c>
      <c r="C44" s="44">
        <v>1653000</v>
      </c>
    </row>
    <row r="45" spans="1:3" s="31" customFormat="1" ht="13.5">
      <c r="A45" s="51" t="s">
        <v>1613</v>
      </c>
      <c r="B45" s="43" t="s">
        <v>1614</v>
      </c>
      <c r="C45" s="44">
        <v>294000</v>
      </c>
    </row>
    <row r="46" spans="1:3" s="31" customFormat="1" ht="13.5">
      <c r="A46" s="51" t="s">
        <v>1615</v>
      </c>
      <c r="B46" s="50" t="s">
        <v>1616</v>
      </c>
      <c r="C46" s="44">
        <v>8693100</v>
      </c>
    </row>
    <row r="47" spans="1:3" ht="14.25">
      <c r="A47" s="51" t="s">
        <v>1617</v>
      </c>
      <c r="B47" s="43" t="s">
        <v>1618</v>
      </c>
      <c r="C47" s="49">
        <v>41210000</v>
      </c>
    </row>
    <row r="48" spans="1:3" s="31" customFormat="1" ht="13.5">
      <c r="A48" s="52" t="s">
        <v>1619</v>
      </c>
      <c r="B48" s="48" t="s">
        <v>1620</v>
      </c>
      <c r="C48" s="44">
        <v>22708900</v>
      </c>
    </row>
    <row r="49" spans="1:3" ht="14.25">
      <c r="A49" s="51" t="s">
        <v>1621</v>
      </c>
      <c r="B49" s="43" t="s">
        <v>1622</v>
      </c>
      <c r="C49" s="49">
        <v>577000</v>
      </c>
    </row>
    <row r="50" spans="1:3" ht="14.25">
      <c r="A50" s="51" t="s">
        <v>1623</v>
      </c>
      <c r="B50" s="43" t="s">
        <v>1624</v>
      </c>
      <c r="C50" s="49">
        <v>900000</v>
      </c>
    </row>
    <row r="51" spans="1:3" ht="14.25">
      <c r="A51" s="51" t="s">
        <v>1625</v>
      </c>
      <c r="B51" s="43" t="s">
        <v>1626</v>
      </c>
      <c r="C51" s="49">
        <v>4508000</v>
      </c>
    </row>
    <row r="52" spans="1:3" ht="14.25">
      <c r="A52" s="51" t="s">
        <v>1627</v>
      </c>
      <c r="B52" s="48" t="s">
        <v>1628</v>
      </c>
      <c r="C52" s="49">
        <v>9900000</v>
      </c>
    </row>
    <row r="53" spans="1:3" ht="14.25">
      <c r="A53" s="51" t="s">
        <v>1629</v>
      </c>
      <c r="B53" s="43" t="s">
        <v>501</v>
      </c>
      <c r="C53" s="49">
        <v>300000</v>
      </c>
    </row>
    <row r="54" spans="1:3" ht="14.25">
      <c r="A54" s="51" t="s">
        <v>1630</v>
      </c>
      <c r="B54" s="43" t="s">
        <v>502</v>
      </c>
      <c r="C54" s="49">
        <v>550100</v>
      </c>
    </row>
    <row r="55" spans="1:3" ht="14.25">
      <c r="A55" s="51" t="s">
        <v>1631</v>
      </c>
      <c r="B55" s="43" t="s">
        <v>503</v>
      </c>
      <c r="C55" s="49">
        <v>350000</v>
      </c>
    </row>
    <row r="56" spans="1:3" ht="14.25">
      <c r="A56" s="51" t="s">
        <v>1632</v>
      </c>
      <c r="B56" s="43" t="s">
        <v>504</v>
      </c>
      <c r="C56" s="49">
        <v>505000</v>
      </c>
    </row>
    <row r="57" spans="1:3" ht="14.25">
      <c r="A57" s="51" t="s">
        <v>1633</v>
      </c>
      <c r="B57" s="43" t="s">
        <v>505</v>
      </c>
      <c r="C57" s="49">
        <v>655000</v>
      </c>
    </row>
    <row r="58" spans="1:3" ht="14.25">
      <c r="A58" s="51" t="s">
        <v>1634</v>
      </c>
      <c r="B58" s="43" t="s">
        <v>506</v>
      </c>
      <c r="C58" s="49">
        <v>640000</v>
      </c>
    </row>
    <row r="59" spans="1:3" ht="14.25">
      <c r="A59" s="51" t="s">
        <v>1635</v>
      </c>
      <c r="B59" s="43" t="s">
        <v>507</v>
      </c>
      <c r="C59" s="49">
        <v>230000</v>
      </c>
    </row>
    <row r="60" spans="1:3" ht="14.25">
      <c r="A60" s="51" t="s">
        <v>1636</v>
      </c>
      <c r="B60" s="43" t="s">
        <v>508</v>
      </c>
      <c r="C60" s="49">
        <v>85000</v>
      </c>
    </row>
    <row r="61" spans="1:3" ht="14.25">
      <c r="A61" s="51" t="s">
        <v>1637</v>
      </c>
      <c r="B61" s="43" t="s">
        <v>509</v>
      </c>
      <c r="C61" s="49">
        <v>75000</v>
      </c>
    </row>
    <row r="62" spans="1:3" ht="14.25">
      <c r="A62" s="51" t="s">
        <v>1638</v>
      </c>
      <c r="B62" s="43" t="s">
        <v>510</v>
      </c>
      <c r="C62" s="49">
        <v>170000</v>
      </c>
    </row>
    <row r="63" spans="1:3" ht="14.25">
      <c r="A63" s="51" t="s">
        <v>1639</v>
      </c>
      <c r="B63" s="43" t="s">
        <v>511</v>
      </c>
      <c r="C63" s="49">
        <v>1285500</v>
      </c>
    </row>
    <row r="64" spans="1:3" ht="14.25">
      <c r="A64" s="51" t="s">
        <v>1640</v>
      </c>
      <c r="B64" s="43" t="s">
        <v>512</v>
      </c>
      <c r="C64" s="49">
        <v>90800</v>
      </c>
    </row>
    <row r="65" spans="1:3" ht="14.25">
      <c r="A65" s="51" t="s">
        <v>1641</v>
      </c>
      <c r="B65" s="43" t="s">
        <v>513</v>
      </c>
      <c r="C65" s="49">
        <v>142000</v>
      </c>
    </row>
    <row r="66" spans="1:3" ht="14.25">
      <c r="A66" s="51" t="s">
        <v>1642</v>
      </c>
      <c r="B66" s="43" t="s">
        <v>514</v>
      </c>
      <c r="C66" s="49">
        <v>428700</v>
      </c>
    </row>
    <row r="67" spans="1:3" ht="14.25">
      <c r="A67" s="51" t="s">
        <v>1643</v>
      </c>
      <c r="B67" s="43" t="s">
        <v>515</v>
      </c>
      <c r="C67" s="49">
        <v>1408000</v>
      </c>
    </row>
    <row r="68" spans="1:3" ht="14.25">
      <c r="A68" s="51" t="s">
        <v>1644</v>
      </c>
      <c r="B68" s="43" t="s">
        <v>516</v>
      </c>
      <c r="C68" s="49">
        <v>350000</v>
      </c>
    </row>
    <row r="69" spans="1:3" ht="14.25">
      <c r="A69" s="51" t="s">
        <v>1645</v>
      </c>
      <c r="B69" s="43" t="s">
        <v>517</v>
      </c>
      <c r="C69" s="49">
        <v>172400</v>
      </c>
    </row>
    <row r="70" spans="1:3" ht="14.25">
      <c r="A70" s="51" t="s">
        <v>1646</v>
      </c>
      <c r="B70" s="43" t="s">
        <v>518</v>
      </c>
      <c r="C70" s="49">
        <v>500000</v>
      </c>
    </row>
    <row r="71" spans="1:3" ht="14.25">
      <c r="A71" s="51" t="s">
        <v>1647</v>
      </c>
      <c r="B71" s="43" t="s">
        <v>519</v>
      </c>
      <c r="C71" s="49">
        <v>350000</v>
      </c>
    </row>
    <row r="72" spans="1:3" ht="14.25">
      <c r="A72" s="51" t="s">
        <v>1648</v>
      </c>
      <c r="B72" s="43" t="s">
        <v>520</v>
      </c>
      <c r="C72" s="49">
        <v>60000</v>
      </c>
    </row>
    <row r="73" spans="1:3" ht="14.25">
      <c r="A73" s="51" t="s">
        <v>1649</v>
      </c>
      <c r="B73" s="43" t="s">
        <v>521</v>
      </c>
      <c r="C73" s="49">
        <v>118000</v>
      </c>
    </row>
    <row r="74" spans="1:3" ht="14.25">
      <c r="A74" s="51" t="s">
        <v>1650</v>
      </c>
      <c r="B74" s="53" t="s">
        <v>522</v>
      </c>
      <c r="C74" s="49">
        <v>370500</v>
      </c>
    </row>
    <row r="75" spans="1:3" ht="14.25">
      <c r="A75" s="51" t="s">
        <v>1651</v>
      </c>
      <c r="B75" s="43" t="s">
        <v>523</v>
      </c>
      <c r="C75" s="49">
        <v>253000</v>
      </c>
    </row>
    <row r="76" spans="1:3" ht="14.25">
      <c r="A76" s="51" t="s">
        <v>1652</v>
      </c>
      <c r="B76" s="43" t="s">
        <v>524</v>
      </c>
      <c r="C76" s="49">
        <v>225000</v>
      </c>
    </row>
    <row r="77" spans="1:3" ht="14.25">
      <c r="A77" s="51" t="s">
        <v>1653</v>
      </c>
      <c r="B77" s="43" t="s">
        <v>525</v>
      </c>
      <c r="C77" s="49">
        <v>346500</v>
      </c>
    </row>
    <row r="78" spans="1:3" ht="14.25">
      <c r="A78" s="51" t="s">
        <v>1654</v>
      </c>
      <c r="B78" s="43" t="s">
        <v>526</v>
      </c>
      <c r="C78" s="49">
        <v>93000</v>
      </c>
    </row>
    <row r="79" spans="1:3" ht="14.25">
      <c r="A79" s="51" t="s">
        <v>1655</v>
      </c>
      <c r="B79" s="43" t="s">
        <v>527</v>
      </c>
      <c r="C79" s="49">
        <v>119000</v>
      </c>
    </row>
    <row r="80" spans="1:3" ht="14.25">
      <c r="A80" s="51" t="s">
        <v>1656</v>
      </c>
      <c r="B80" s="43" t="s">
        <v>528</v>
      </c>
      <c r="C80" s="49">
        <v>105000</v>
      </c>
    </row>
    <row r="81" spans="1:3" ht="14.25">
      <c r="A81" s="51" t="s">
        <v>1657</v>
      </c>
      <c r="B81" s="43" t="s">
        <v>529</v>
      </c>
      <c r="C81" s="49">
        <v>150000</v>
      </c>
    </row>
    <row r="82" spans="1:3" ht="14.25">
      <c r="A82" s="51" t="s">
        <v>1658</v>
      </c>
      <c r="B82" s="43" t="s">
        <v>530</v>
      </c>
      <c r="C82" s="49">
        <v>1842000</v>
      </c>
    </row>
    <row r="83" spans="1:3" ht="14.25">
      <c r="A83" s="51" t="s">
        <v>1659</v>
      </c>
      <c r="B83" s="43" t="s">
        <v>531</v>
      </c>
      <c r="C83" s="49">
        <v>80000</v>
      </c>
    </row>
    <row r="84" spans="1:3" ht="14.25">
      <c r="A84" s="45">
        <v>960632002</v>
      </c>
      <c r="B84" s="43" t="s">
        <v>532</v>
      </c>
      <c r="C84" s="49">
        <v>124000</v>
      </c>
    </row>
    <row r="85" spans="1:3" s="32" customFormat="1" ht="13.5">
      <c r="A85" s="54"/>
      <c r="B85" s="55" t="s">
        <v>627</v>
      </c>
      <c r="C85" s="56">
        <f>SUM(C5:C84)</f>
        <v>250402100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H14" sqref="H14"/>
    </sheetView>
  </sheetViews>
  <sheetFormatPr defaultColWidth="9.00390625" defaultRowHeight="14.25"/>
  <cols>
    <col min="2" max="2" width="16.25390625" style="0" customWidth="1"/>
    <col min="3" max="3" width="17.375" style="0" customWidth="1"/>
    <col min="4" max="4" width="15.875" style="0" customWidth="1"/>
    <col min="5" max="5" width="18.875" style="0" customWidth="1"/>
    <col min="6" max="6" width="21.375" style="0" customWidth="1"/>
    <col min="7" max="7" width="26.375" style="0" customWidth="1"/>
  </cols>
  <sheetData>
    <row r="1" spans="1:7" ht="20.25">
      <c r="A1" s="1" t="s">
        <v>1660</v>
      </c>
      <c r="C1" s="25"/>
      <c r="D1" s="25"/>
      <c r="E1" s="25"/>
      <c r="F1" s="25"/>
      <c r="G1" s="25"/>
    </row>
    <row r="2" spans="1:7" ht="27.75" customHeight="1">
      <c r="A2" s="490" t="s">
        <v>1661</v>
      </c>
      <c r="B2" s="490"/>
      <c r="C2" s="490"/>
      <c r="D2" s="490"/>
      <c r="E2" s="490"/>
      <c r="F2" s="490"/>
      <c r="G2" s="490"/>
    </row>
    <row r="3" spans="2:7" ht="20.25">
      <c r="B3" s="491" t="s">
        <v>1662</v>
      </c>
      <c r="C3" s="491"/>
      <c r="D3" s="491"/>
      <c r="E3" s="491"/>
      <c r="F3" s="491"/>
      <c r="G3" s="491"/>
    </row>
    <row r="4" spans="1:7" s="24" customFormat="1" ht="18.75">
      <c r="A4" s="492" t="s">
        <v>1663</v>
      </c>
      <c r="B4" s="492" t="s">
        <v>635</v>
      </c>
      <c r="C4" s="492" t="s">
        <v>1664</v>
      </c>
      <c r="D4" s="492" t="s">
        <v>637</v>
      </c>
      <c r="E4" s="492"/>
      <c r="F4" s="492"/>
      <c r="G4" s="492" t="s">
        <v>1445</v>
      </c>
    </row>
    <row r="5" spans="1:7" s="24" customFormat="1" ht="18.75">
      <c r="A5" s="492"/>
      <c r="B5" s="492"/>
      <c r="C5" s="492"/>
      <c r="D5" s="26" t="s">
        <v>619</v>
      </c>
      <c r="E5" s="26" t="s">
        <v>1665</v>
      </c>
      <c r="F5" s="26" t="s">
        <v>1666</v>
      </c>
      <c r="G5" s="492"/>
    </row>
    <row r="6" spans="1:7" ht="33.75" customHeight="1">
      <c r="A6" s="27" t="s">
        <v>643</v>
      </c>
      <c r="B6" s="28">
        <f>SUM(C6+D6+G6)</f>
        <v>3363.55</v>
      </c>
      <c r="C6" s="29">
        <v>40</v>
      </c>
      <c r="D6" s="29">
        <f>E6+F6</f>
        <v>1769.38</v>
      </c>
      <c r="E6" s="29">
        <v>315.5</v>
      </c>
      <c r="F6" s="29">
        <v>1453.88</v>
      </c>
      <c r="G6" s="29">
        <v>1554.17</v>
      </c>
    </row>
    <row r="7" spans="1:7" ht="33.75" customHeight="1">
      <c r="A7" s="27" t="s">
        <v>1667</v>
      </c>
      <c r="B7" s="28">
        <v>2070.01</v>
      </c>
      <c r="C7" s="29">
        <v>5.2</v>
      </c>
      <c r="D7" s="29">
        <v>1324.46</v>
      </c>
      <c r="E7" s="29">
        <v>45</v>
      </c>
      <c r="F7" s="29">
        <v>1279.46</v>
      </c>
      <c r="G7" s="29">
        <v>740.35</v>
      </c>
    </row>
    <row r="8" spans="1:7" ht="14.25" customHeight="1">
      <c r="A8" s="493" t="s">
        <v>1668</v>
      </c>
      <c r="B8" s="493"/>
      <c r="C8" s="493"/>
      <c r="D8" s="493"/>
      <c r="E8" s="493"/>
      <c r="F8" s="493"/>
      <c r="G8" s="493"/>
    </row>
    <row r="9" spans="1:7" ht="14.25">
      <c r="A9" s="494"/>
      <c r="B9" s="494"/>
      <c r="C9" s="494"/>
      <c r="D9" s="494"/>
      <c r="E9" s="494"/>
      <c r="F9" s="494"/>
      <c r="G9" s="494"/>
    </row>
    <row r="10" spans="1:7" ht="14.25">
      <c r="A10" s="494"/>
      <c r="B10" s="494"/>
      <c r="C10" s="494"/>
      <c r="D10" s="494"/>
      <c r="E10" s="494"/>
      <c r="F10" s="494"/>
      <c r="G10" s="494"/>
    </row>
    <row r="11" spans="1:7" ht="64.5" customHeight="1">
      <c r="A11" s="494"/>
      <c r="B11" s="494"/>
      <c r="C11" s="494"/>
      <c r="D11" s="494"/>
      <c r="E11" s="494"/>
      <c r="F11" s="494"/>
      <c r="G11" s="494"/>
    </row>
  </sheetData>
  <sheetProtection/>
  <mergeCells count="8">
    <mergeCell ref="A8:G11"/>
    <mergeCell ref="A2:G2"/>
    <mergeCell ref="B3:G3"/>
    <mergeCell ref="D4:F4"/>
    <mergeCell ref="A4:A5"/>
    <mergeCell ref="B4:B5"/>
    <mergeCell ref="C4:C5"/>
    <mergeCell ref="G4:G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9.00390625" defaultRowHeight="14.25"/>
  <cols>
    <col min="1" max="1" width="24.50390625" style="0" customWidth="1"/>
    <col min="2" max="2" width="9.25390625" style="0" customWidth="1"/>
    <col min="4" max="4" width="15.125" style="0" customWidth="1"/>
    <col min="5" max="5" width="23.00390625" style="0" customWidth="1"/>
    <col min="6" max="6" width="19.50390625" style="0" customWidth="1"/>
    <col min="7" max="7" width="14.625" style="0" customWidth="1"/>
  </cols>
  <sheetData>
    <row r="1" ht="19.5" customHeight="1">
      <c r="A1" s="1" t="s">
        <v>1669</v>
      </c>
    </row>
    <row r="2" spans="1:7" ht="44.25" customHeight="1">
      <c r="A2" s="495" t="s">
        <v>1670</v>
      </c>
      <c r="B2" s="495"/>
      <c r="C2" s="495"/>
      <c r="D2" s="495"/>
      <c r="E2" s="495"/>
      <c r="F2" s="495"/>
      <c r="G2" s="495"/>
    </row>
    <row r="3" spans="1:7" ht="14.25">
      <c r="A3" s="2"/>
      <c r="B3" s="3"/>
      <c r="C3" s="3"/>
      <c r="D3" s="3"/>
      <c r="E3" s="3"/>
      <c r="F3" s="3"/>
      <c r="G3" s="4" t="s">
        <v>1671</v>
      </c>
    </row>
    <row r="4" spans="1:7" ht="14.25">
      <c r="A4" s="496" t="s">
        <v>1672</v>
      </c>
      <c r="B4" s="498" t="s">
        <v>1673</v>
      </c>
      <c r="C4" s="5"/>
      <c r="D4" s="5"/>
      <c r="E4" s="498" t="s">
        <v>1674</v>
      </c>
      <c r="F4" s="498" t="s">
        <v>1675</v>
      </c>
      <c r="G4" s="500" t="s">
        <v>1675</v>
      </c>
    </row>
    <row r="5" spans="1:7" ht="14.25">
      <c r="A5" s="497" t="s">
        <v>1675</v>
      </c>
      <c r="B5" s="499" t="s">
        <v>1675</v>
      </c>
      <c r="C5" s="7" t="s">
        <v>1676</v>
      </c>
      <c r="D5" s="7" t="s">
        <v>1676</v>
      </c>
      <c r="E5" s="499" t="s">
        <v>1675</v>
      </c>
      <c r="F5" s="499" t="s">
        <v>1675</v>
      </c>
      <c r="G5" s="501" t="s">
        <v>1675</v>
      </c>
    </row>
    <row r="6" spans="1:7" ht="14.25">
      <c r="A6" s="6" t="s">
        <v>1677</v>
      </c>
      <c r="B6" s="7" t="s">
        <v>1675</v>
      </c>
      <c r="C6" s="7">
        <v>1</v>
      </c>
      <c r="D6" s="7">
        <v>2</v>
      </c>
      <c r="E6" s="7" t="s">
        <v>1677</v>
      </c>
      <c r="F6" s="7" t="s">
        <v>1673</v>
      </c>
      <c r="G6" s="8">
        <v>3</v>
      </c>
    </row>
    <row r="7" spans="1:7" ht="14.25">
      <c r="A7" s="6" t="s">
        <v>1678</v>
      </c>
      <c r="B7" s="7" t="s">
        <v>1679</v>
      </c>
      <c r="C7" s="9" t="s">
        <v>1680</v>
      </c>
      <c r="D7" s="10">
        <v>8909186826.07</v>
      </c>
      <c r="E7" s="11" t="s">
        <v>1681</v>
      </c>
      <c r="F7" s="7" t="s">
        <v>1682</v>
      </c>
      <c r="G7" s="12">
        <v>0</v>
      </c>
    </row>
    <row r="8" spans="1:7" ht="14.25">
      <c r="A8" s="13" t="s">
        <v>1683</v>
      </c>
      <c r="B8" s="7" t="s">
        <v>1684</v>
      </c>
      <c r="C8" s="9" t="s">
        <v>1680</v>
      </c>
      <c r="D8" s="10">
        <v>4374639172.41</v>
      </c>
      <c r="E8" s="11" t="s">
        <v>1685</v>
      </c>
      <c r="F8" s="7" t="s">
        <v>1686</v>
      </c>
      <c r="G8" s="14" t="s">
        <v>1680</v>
      </c>
    </row>
    <row r="9" spans="1:7" ht="14.25">
      <c r="A9" s="13" t="s">
        <v>1687</v>
      </c>
      <c r="B9" s="7" t="s">
        <v>1688</v>
      </c>
      <c r="C9" s="9" t="s">
        <v>1680</v>
      </c>
      <c r="D9" s="10">
        <v>1770054406.07</v>
      </c>
      <c r="E9" s="11" t="s">
        <v>1689</v>
      </c>
      <c r="F9" s="7" t="s">
        <v>1690</v>
      </c>
      <c r="G9" s="12">
        <v>7176.2</v>
      </c>
    </row>
    <row r="10" spans="1:7" ht="14.25">
      <c r="A10" s="13" t="s">
        <v>1691</v>
      </c>
      <c r="B10" s="7" t="s">
        <v>1692</v>
      </c>
      <c r="C10" s="10">
        <v>1294239.16</v>
      </c>
      <c r="D10" s="10">
        <v>973943820.62</v>
      </c>
      <c r="E10" s="11" t="s">
        <v>1693</v>
      </c>
      <c r="F10" s="7" t="s">
        <v>1694</v>
      </c>
      <c r="G10" s="12">
        <v>0</v>
      </c>
    </row>
    <row r="11" spans="1:7" ht="14.25">
      <c r="A11" s="13" t="s">
        <v>1695</v>
      </c>
      <c r="B11" s="7" t="s">
        <v>1696</v>
      </c>
      <c r="C11" s="10">
        <v>339546.42</v>
      </c>
      <c r="D11" s="10">
        <v>253736852.33</v>
      </c>
      <c r="E11" s="11" t="s">
        <v>1697</v>
      </c>
      <c r="F11" s="7" t="s">
        <v>1698</v>
      </c>
      <c r="G11" s="12">
        <v>600</v>
      </c>
    </row>
    <row r="12" spans="1:7" ht="14.25">
      <c r="A12" s="13" t="s">
        <v>1699</v>
      </c>
      <c r="B12" s="7" t="s">
        <v>1700</v>
      </c>
      <c r="C12" s="10">
        <v>683566.21</v>
      </c>
      <c r="D12" s="10">
        <v>570066431.74</v>
      </c>
      <c r="E12" s="11" t="s">
        <v>1701</v>
      </c>
      <c r="F12" s="7" t="s">
        <v>1702</v>
      </c>
      <c r="G12" s="12">
        <v>600</v>
      </c>
    </row>
    <row r="13" spans="1:7" ht="14.25">
      <c r="A13" s="13" t="s">
        <v>1703</v>
      </c>
      <c r="B13" s="7" t="s">
        <v>1704</v>
      </c>
      <c r="C13" s="10">
        <v>271126.53</v>
      </c>
      <c r="D13" s="10">
        <v>150140536.55</v>
      </c>
      <c r="E13" s="11" t="s">
        <v>1705</v>
      </c>
      <c r="F13" s="7" t="s">
        <v>1706</v>
      </c>
      <c r="G13" s="12">
        <v>6576.2</v>
      </c>
    </row>
    <row r="14" spans="1:7" ht="14.25">
      <c r="A14" s="13" t="s">
        <v>1707</v>
      </c>
      <c r="B14" s="7" t="s">
        <v>1708</v>
      </c>
      <c r="C14" s="15">
        <v>433</v>
      </c>
      <c r="D14" s="10">
        <v>76218468.19</v>
      </c>
      <c r="E14" s="11" t="s">
        <v>1709</v>
      </c>
      <c r="F14" s="7" t="s">
        <v>1710</v>
      </c>
      <c r="G14" s="12">
        <v>0</v>
      </c>
    </row>
    <row r="15" spans="1:7" ht="14.25">
      <c r="A15" s="13" t="s">
        <v>1711</v>
      </c>
      <c r="B15" s="7" t="s">
        <v>1712</v>
      </c>
      <c r="C15" s="15">
        <v>110</v>
      </c>
      <c r="D15" s="10">
        <v>21000703.52</v>
      </c>
      <c r="E15" s="11" t="s">
        <v>1713</v>
      </c>
      <c r="F15" s="7" t="s">
        <v>1714</v>
      </c>
      <c r="G15" s="12">
        <v>0</v>
      </c>
    </row>
    <row r="16" spans="1:7" ht="14.25">
      <c r="A16" s="13" t="s">
        <v>1715</v>
      </c>
      <c r="B16" s="7" t="s">
        <v>1716</v>
      </c>
      <c r="C16" s="15">
        <v>146</v>
      </c>
      <c r="D16" s="10">
        <v>22413153.11</v>
      </c>
      <c r="E16" s="11" t="s">
        <v>1717</v>
      </c>
      <c r="F16" s="7" t="s">
        <v>1718</v>
      </c>
      <c r="G16" s="12">
        <v>86546.35</v>
      </c>
    </row>
    <row r="17" spans="1:7" ht="14.25">
      <c r="A17" s="13" t="s">
        <v>1719</v>
      </c>
      <c r="B17" s="7" t="s">
        <v>1720</v>
      </c>
      <c r="C17" s="15">
        <v>20</v>
      </c>
      <c r="D17" s="10">
        <v>2501671.49</v>
      </c>
      <c r="E17" s="11" t="s">
        <v>1721</v>
      </c>
      <c r="F17" s="7" t="s">
        <v>1722</v>
      </c>
      <c r="G17" s="16">
        <v>433</v>
      </c>
    </row>
    <row r="18" spans="1:7" ht="14.25">
      <c r="A18" s="13" t="s">
        <v>1723</v>
      </c>
      <c r="B18" s="7" t="s">
        <v>1724</v>
      </c>
      <c r="C18" s="15">
        <v>5</v>
      </c>
      <c r="D18" s="10">
        <v>2718085</v>
      </c>
      <c r="E18" s="11" t="s">
        <v>1725</v>
      </c>
      <c r="F18" s="7" t="s">
        <v>1726</v>
      </c>
      <c r="G18" s="16">
        <v>0</v>
      </c>
    </row>
    <row r="19" spans="1:7" ht="14.25">
      <c r="A19" s="13" t="s">
        <v>1727</v>
      </c>
      <c r="B19" s="7" t="s">
        <v>1728</v>
      </c>
      <c r="C19" s="15">
        <v>152</v>
      </c>
      <c r="D19" s="10">
        <v>27584855.07</v>
      </c>
      <c r="E19" s="11" t="s">
        <v>1729</v>
      </c>
      <c r="F19" s="7" t="s">
        <v>1730</v>
      </c>
      <c r="G19" s="16">
        <v>2</v>
      </c>
    </row>
    <row r="20" spans="1:7" ht="14.25">
      <c r="A20" s="13" t="s">
        <v>1731</v>
      </c>
      <c r="B20" s="7" t="s">
        <v>1732</v>
      </c>
      <c r="C20" s="15">
        <v>26</v>
      </c>
      <c r="D20" s="10">
        <v>20890921</v>
      </c>
      <c r="E20" s="11" t="s">
        <v>1733</v>
      </c>
      <c r="F20" s="7" t="s">
        <v>1734</v>
      </c>
      <c r="G20" s="16">
        <v>31</v>
      </c>
    </row>
    <row r="21" spans="1:7" ht="14.25">
      <c r="A21" s="13" t="s">
        <v>1735</v>
      </c>
      <c r="B21" s="7" t="s">
        <v>1736</v>
      </c>
      <c r="C21" s="15">
        <v>20</v>
      </c>
      <c r="D21" s="10">
        <v>61830952</v>
      </c>
      <c r="E21" s="11" t="s">
        <v>1737</v>
      </c>
      <c r="F21" s="7" t="s">
        <v>1738</v>
      </c>
      <c r="G21" s="16">
        <v>234</v>
      </c>
    </row>
    <row r="22" spans="1:7" ht="14.25">
      <c r="A22" s="13" t="s">
        <v>1739</v>
      </c>
      <c r="B22" s="7" t="s">
        <v>1740</v>
      </c>
      <c r="C22" s="9" t="s">
        <v>1680</v>
      </c>
      <c r="D22" s="10">
        <v>637170244.26</v>
      </c>
      <c r="E22" s="11" t="s">
        <v>1741</v>
      </c>
      <c r="F22" s="7" t="s">
        <v>1742</v>
      </c>
      <c r="G22" s="16">
        <v>97</v>
      </c>
    </row>
    <row r="23" spans="1:7" ht="14.25">
      <c r="A23" s="13" t="s">
        <v>1743</v>
      </c>
      <c r="B23" s="7" t="s">
        <v>1744</v>
      </c>
      <c r="C23" s="9" t="s">
        <v>1680</v>
      </c>
      <c r="D23" s="10">
        <v>101196936.22</v>
      </c>
      <c r="E23" s="11" t="s">
        <v>1745</v>
      </c>
      <c r="F23" s="7" t="s">
        <v>1746</v>
      </c>
      <c r="G23" s="16">
        <v>69</v>
      </c>
    </row>
    <row r="24" spans="1:7" ht="14.25">
      <c r="A24" s="13" t="s">
        <v>1747</v>
      </c>
      <c r="B24" s="7" t="s">
        <v>1748</v>
      </c>
      <c r="C24" s="9" t="s">
        <v>1680</v>
      </c>
      <c r="D24" s="10">
        <v>0</v>
      </c>
      <c r="E24" s="11" t="s">
        <v>1749</v>
      </c>
      <c r="F24" s="7" t="s">
        <v>1750</v>
      </c>
      <c r="G24" s="16">
        <v>0</v>
      </c>
    </row>
    <row r="25" spans="1:7" ht="14.25">
      <c r="A25" s="13" t="s">
        <v>1751</v>
      </c>
      <c r="B25" s="7" t="s">
        <v>1752</v>
      </c>
      <c r="C25" s="9" t="s">
        <v>1680</v>
      </c>
      <c r="D25" s="10">
        <v>916849396.75</v>
      </c>
      <c r="E25" s="11" t="s">
        <v>1753</v>
      </c>
      <c r="F25" s="7" t="s">
        <v>1754</v>
      </c>
      <c r="G25" s="16">
        <v>0</v>
      </c>
    </row>
    <row r="26" spans="1:7" ht="14.25">
      <c r="A26" s="13" t="s">
        <v>1755</v>
      </c>
      <c r="B26" s="7" t="s">
        <v>1756</v>
      </c>
      <c r="C26" s="9" t="s">
        <v>1680</v>
      </c>
      <c r="D26" s="10">
        <v>171624226.96</v>
      </c>
      <c r="E26" s="11" t="s">
        <v>1675</v>
      </c>
      <c r="F26" s="7" t="s">
        <v>1757</v>
      </c>
      <c r="G26" s="17" t="s">
        <v>1675</v>
      </c>
    </row>
    <row r="27" spans="1:7" ht="14.25">
      <c r="A27" s="13" t="s">
        <v>1758</v>
      </c>
      <c r="B27" s="7" t="s">
        <v>1759</v>
      </c>
      <c r="C27" s="9" t="s">
        <v>1680</v>
      </c>
      <c r="D27" s="10">
        <v>2783439.9</v>
      </c>
      <c r="E27" s="11" t="s">
        <v>1675</v>
      </c>
      <c r="F27" s="7" t="s">
        <v>1760</v>
      </c>
      <c r="G27" s="17" t="s">
        <v>1675</v>
      </c>
    </row>
    <row r="28" spans="1:7" ht="14.25">
      <c r="A28" s="18" t="s">
        <v>1761</v>
      </c>
      <c r="B28" s="19" t="s">
        <v>1762</v>
      </c>
      <c r="C28" s="20" t="s">
        <v>1680</v>
      </c>
      <c r="D28" s="21">
        <v>1780000000</v>
      </c>
      <c r="E28" s="22" t="s">
        <v>1675</v>
      </c>
      <c r="F28" s="19" t="s">
        <v>1763</v>
      </c>
      <c r="G28" s="23" t="s">
        <v>1675</v>
      </c>
    </row>
  </sheetData>
  <sheetProtection/>
  <mergeCells count="4">
    <mergeCell ref="A2:G2"/>
    <mergeCell ref="A4:A5"/>
    <mergeCell ref="B4:B5"/>
    <mergeCell ref="E4:G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E14" sqref="E14"/>
    </sheetView>
  </sheetViews>
  <sheetFormatPr defaultColWidth="9.00390625" defaultRowHeight="14.25"/>
  <cols>
    <col min="1" max="2" width="12.25390625" style="507" customWidth="1"/>
    <col min="3" max="5" width="9.00390625" style="507" customWidth="1"/>
    <col min="6" max="6" width="18.00390625" style="507" customWidth="1"/>
    <col min="7" max="16384" width="9.00390625" style="507" customWidth="1"/>
  </cols>
  <sheetData>
    <row r="1" spans="1:2" s="503" customFormat="1" ht="18.75">
      <c r="A1" s="502" t="s">
        <v>1773</v>
      </c>
      <c r="B1" s="502"/>
    </row>
    <row r="2" spans="1:6" s="505" customFormat="1" ht="21">
      <c r="A2" s="504" t="s">
        <v>1774</v>
      </c>
      <c r="B2" s="504"/>
      <c r="C2" s="504"/>
      <c r="D2" s="504"/>
      <c r="E2" s="504"/>
      <c r="F2" s="504"/>
    </row>
    <row r="3" spans="1:6" ht="13.5">
      <c r="A3" s="506" t="s">
        <v>615</v>
      </c>
      <c r="B3" s="506"/>
      <c r="C3" s="506"/>
      <c r="D3" s="506"/>
      <c r="E3" s="506"/>
      <c r="F3" s="506"/>
    </row>
    <row r="4" spans="1:6" ht="27">
      <c r="A4" s="508" t="s">
        <v>1764</v>
      </c>
      <c r="B4" s="508" t="s">
        <v>1765</v>
      </c>
      <c r="C4" s="508" t="s">
        <v>1766</v>
      </c>
      <c r="D4" s="508" t="s">
        <v>1767</v>
      </c>
      <c r="E4" s="508" t="s">
        <v>1768</v>
      </c>
      <c r="F4" s="508" t="s">
        <v>1769</v>
      </c>
    </row>
    <row r="5" spans="1:6" ht="40.5">
      <c r="A5" s="509">
        <v>1</v>
      </c>
      <c r="B5" s="508"/>
      <c r="C5" s="510" t="s">
        <v>1770</v>
      </c>
      <c r="D5" s="508"/>
      <c r="E5" s="509" t="s">
        <v>630</v>
      </c>
      <c r="F5" s="508"/>
    </row>
    <row r="6" spans="1:6" ht="67.5">
      <c r="A6" s="509">
        <v>2</v>
      </c>
      <c r="B6" s="508"/>
      <c r="C6" s="510" t="s">
        <v>1771</v>
      </c>
      <c r="D6" s="508"/>
      <c r="E6" s="509" t="s">
        <v>631</v>
      </c>
      <c r="F6" s="508"/>
    </row>
    <row r="7" spans="1:6" ht="13.5">
      <c r="A7" s="509">
        <v>3</v>
      </c>
      <c r="B7" s="511"/>
      <c r="C7" s="511"/>
      <c r="D7" s="511"/>
      <c r="E7" s="511"/>
      <c r="F7" s="512"/>
    </row>
    <row r="8" spans="1:6" ht="13.5">
      <c r="A8" s="513" t="s">
        <v>1772</v>
      </c>
      <c r="B8" s="513"/>
      <c r="C8" s="513"/>
      <c r="D8" s="513"/>
      <c r="E8" s="513"/>
      <c r="F8" s="513"/>
    </row>
  </sheetData>
  <sheetProtection/>
  <mergeCells count="4">
    <mergeCell ref="A1:B1"/>
    <mergeCell ref="A2:F2"/>
    <mergeCell ref="A3:F3"/>
    <mergeCell ref="A8:F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48"/>
  <sheetViews>
    <sheetView workbookViewId="0" topLeftCell="A1">
      <selection activeCell="D9" sqref="D9"/>
    </sheetView>
  </sheetViews>
  <sheetFormatPr defaultColWidth="9.00390625" defaultRowHeight="14.25"/>
  <cols>
    <col min="1" max="1" width="56.875" style="0" customWidth="1"/>
    <col min="2" max="2" width="24.625" style="0" customWidth="1"/>
  </cols>
  <sheetData>
    <row r="1" ht="22.5" customHeight="1">
      <c r="A1" s="377" t="s">
        <v>100</v>
      </c>
    </row>
    <row r="2" spans="1:2" ht="29.25" customHeight="1">
      <c r="A2" s="427" t="s">
        <v>101</v>
      </c>
      <c r="B2" s="427"/>
    </row>
    <row r="3" ht="14.25">
      <c r="B3" s="378" t="s">
        <v>74</v>
      </c>
    </row>
    <row r="4" spans="1:2" s="33" customFormat="1" ht="14.25">
      <c r="A4" s="64" t="s">
        <v>102</v>
      </c>
      <c r="B4" s="64" t="s">
        <v>103</v>
      </c>
    </row>
    <row r="5" spans="1:2" s="214" customFormat="1" ht="14.25">
      <c r="A5" s="75" t="s">
        <v>104</v>
      </c>
      <c r="B5" s="75">
        <f>SUM(B6,B100,B104,B128,B147,B157,B177,B234,B274,B301,B315,B375,B389,B404,B413,B428,B438,B441,B444,B447)</f>
        <v>509321</v>
      </c>
    </row>
    <row r="6" spans="1:2" ht="14.25">
      <c r="A6" s="219" t="s">
        <v>105</v>
      </c>
      <c r="B6" s="219">
        <v>29962</v>
      </c>
    </row>
    <row r="7" spans="1:2" ht="14.25">
      <c r="A7" s="219" t="s">
        <v>106</v>
      </c>
      <c r="B7" s="219">
        <v>1599</v>
      </c>
    </row>
    <row r="8" spans="1:2" ht="14.25">
      <c r="A8" s="219" t="s">
        <v>107</v>
      </c>
      <c r="B8" s="219">
        <v>1193</v>
      </c>
    </row>
    <row r="9" spans="1:2" ht="14.25">
      <c r="A9" s="219" t="s">
        <v>108</v>
      </c>
      <c r="B9" s="219">
        <v>130</v>
      </c>
    </row>
    <row r="10" spans="1:2" ht="14.25">
      <c r="A10" s="219" t="s">
        <v>109</v>
      </c>
      <c r="B10" s="219">
        <v>39</v>
      </c>
    </row>
    <row r="11" spans="1:2" ht="14.25">
      <c r="A11" s="219" t="s">
        <v>110</v>
      </c>
      <c r="B11" s="219">
        <v>20</v>
      </c>
    </row>
    <row r="12" spans="1:2" ht="14.25">
      <c r="A12" s="219" t="s">
        <v>111</v>
      </c>
      <c r="B12" s="219">
        <v>125</v>
      </c>
    </row>
    <row r="13" spans="1:2" ht="14.25">
      <c r="A13" s="219" t="s">
        <v>112</v>
      </c>
      <c r="B13" s="219">
        <v>82</v>
      </c>
    </row>
    <row r="14" spans="1:2" ht="14.25">
      <c r="A14" s="219" t="s">
        <v>113</v>
      </c>
      <c r="B14" s="219">
        <v>10</v>
      </c>
    </row>
    <row r="15" spans="1:2" ht="14.25">
      <c r="A15" s="219" t="s">
        <v>114</v>
      </c>
      <c r="B15" s="219">
        <v>893</v>
      </c>
    </row>
    <row r="16" spans="1:2" ht="14.25">
      <c r="A16" s="219" t="s">
        <v>107</v>
      </c>
      <c r="B16" s="219">
        <v>463</v>
      </c>
    </row>
    <row r="17" spans="1:2" ht="14.25">
      <c r="A17" s="219" t="s">
        <v>115</v>
      </c>
      <c r="B17" s="219">
        <v>30</v>
      </c>
    </row>
    <row r="18" spans="1:2" ht="14.25">
      <c r="A18" s="219" t="s">
        <v>116</v>
      </c>
      <c r="B18" s="219">
        <v>100</v>
      </c>
    </row>
    <row r="19" spans="1:2" ht="14.25">
      <c r="A19" s="219" t="s">
        <v>117</v>
      </c>
      <c r="B19" s="219">
        <v>48</v>
      </c>
    </row>
    <row r="20" spans="1:2" ht="14.25">
      <c r="A20" s="219" t="s">
        <v>118</v>
      </c>
      <c r="B20" s="219">
        <v>42</v>
      </c>
    </row>
    <row r="21" spans="1:2" ht="14.25">
      <c r="A21" s="219" t="s">
        <v>112</v>
      </c>
      <c r="B21" s="219">
        <v>47</v>
      </c>
    </row>
    <row r="22" spans="1:2" ht="14.25">
      <c r="A22" s="219" t="s">
        <v>119</v>
      </c>
      <c r="B22" s="219">
        <v>163</v>
      </c>
    </row>
    <row r="23" spans="1:2" ht="14.25">
      <c r="A23" s="219" t="s">
        <v>120</v>
      </c>
      <c r="B23" s="219">
        <v>13178</v>
      </c>
    </row>
    <row r="24" spans="1:2" ht="14.25">
      <c r="A24" s="219" t="s">
        <v>107</v>
      </c>
      <c r="B24" s="219">
        <v>10486</v>
      </c>
    </row>
    <row r="25" spans="1:2" ht="14.25">
      <c r="A25" s="219" t="s">
        <v>121</v>
      </c>
      <c r="B25" s="219">
        <v>584</v>
      </c>
    </row>
    <row r="26" spans="1:2" ht="14.25">
      <c r="A26" s="219" t="s">
        <v>122</v>
      </c>
      <c r="B26" s="219">
        <v>10</v>
      </c>
    </row>
    <row r="27" spans="1:2" ht="14.25">
      <c r="A27" s="219" t="s">
        <v>123</v>
      </c>
      <c r="B27" s="219">
        <v>328</v>
      </c>
    </row>
    <row r="28" spans="1:2" ht="14.25">
      <c r="A28" s="219" t="s">
        <v>112</v>
      </c>
      <c r="B28" s="219">
        <v>859</v>
      </c>
    </row>
    <row r="29" spans="1:2" ht="14.25">
      <c r="A29" s="219" t="s">
        <v>124</v>
      </c>
      <c r="B29" s="219">
        <v>911</v>
      </c>
    </row>
    <row r="30" spans="1:2" ht="14.25">
      <c r="A30" s="219" t="s">
        <v>125</v>
      </c>
      <c r="B30" s="219">
        <v>1128</v>
      </c>
    </row>
    <row r="31" spans="1:2" ht="14.25">
      <c r="A31" s="219" t="s">
        <v>107</v>
      </c>
      <c r="B31" s="219">
        <v>604</v>
      </c>
    </row>
    <row r="32" spans="1:2" ht="14.25">
      <c r="A32" s="219" t="s">
        <v>112</v>
      </c>
      <c r="B32" s="219">
        <v>203</v>
      </c>
    </row>
    <row r="33" spans="1:2" ht="14.25">
      <c r="A33" s="219" t="s">
        <v>126</v>
      </c>
      <c r="B33" s="219">
        <v>321</v>
      </c>
    </row>
    <row r="34" spans="1:2" ht="14.25">
      <c r="A34" s="219" t="s">
        <v>127</v>
      </c>
      <c r="B34" s="219">
        <v>505</v>
      </c>
    </row>
    <row r="35" spans="1:2" ht="14.25">
      <c r="A35" s="219" t="s">
        <v>107</v>
      </c>
      <c r="B35" s="219">
        <v>182</v>
      </c>
    </row>
    <row r="36" spans="1:2" ht="14.25">
      <c r="A36" s="219" t="s">
        <v>128</v>
      </c>
      <c r="B36" s="219">
        <v>30</v>
      </c>
    </row>
    <row r="37" spans="1:2" ht="14.25">
      <c r="A37" s="219" t="s">
        <v>129</v>
      </c>
      <c r="B37" s="219">
        <v>216</v>
      </c>
    </row>
    <row r="38" spans="1:2" ht="14.25">
      <c r="A38" s="219" t="s">
        <v>130</v>
      </c>
      <c r="B38" s="219">
        <v>45</v>
      </c>
    </row>
    <row r="39" spans="1:2" ht="14.25">
      <c r="A39" s="219" t="s">
        <v>112</v>
      </c>
      <c r="B39" s="219">
        <v>32</v>
      </c>
    </row>
    <row r="40" spans="1:2" ht="14.25">
      <c r="A40" s="219" t="s">
        <v>131</v>
      </c>
      <c r="B40" s="219">
        <v>1892</v>
      </c>
    </row>
    <row r="41" spans="1:2" ht="14.25">
      <c r="A41" s="219" t="s">
        <v>107</v>
      </c>
      <c r="B41" s="219">
        <v>1810</v>
      </c>
    </row>
    <row r="42" spans="1:2" ht="14.25">
      <c r="A42" s="219" t="s">
        <v>132</v>
      </c>
      <c r="B42" s="219">
        <v>20</v>
      </c>
    </row>
    <row r="43" spans="1:2" ht="14.25">
      <c r="A43" s="219" t="s">
        <v>133</v>
      </c>
      <c r="B43" s="219">
        <v>30</v>
      </c>
    </row>
    <row r="44" spans="1:2" ht="14.25">
      <c r="A44" s="219" t="s">
        <v>134</v>
      </c>
      <c r="B44" s="219">
        <v>22</v>
      </c>
    </row>
    <row r="45" spans="1:2" ht="14.25">
      <c r="A45" s="219" t="s">
        <v>135</v>
      </c>
      <c r="B45" s="219">
        <v>10</v>
      </c>
    </row>
    <row r="46" spans="1:2" ht="14.25">
      <c r="A46" s="219" t="s">
        <v>136</v>
      </c>
      <c r="B46" s="219">
        <v>1264</v>
      </c>
    </row>
    <row r="47" spans="1:2" ht="14.25">
      <c r="A47" s="219" t="s">
        <v>137</v>
      </c>
      <c r="B47" s="219">
        <v>1251</v>
      </c>
    </row>
    <row r="48" spans="1:2" ht="14.25">
      <c r="A48" s="219" t="s">
        <v>138</v>
      </c>
      <c r="B48" s="219">
        <v>13</v>
      </c>
    </row>
    <row r="49" spans="1:2" ht="14.25">
      <c r="A49" s="219" t="s">
        <v>139</v>
      </c>
      <c r="B49" s="219">
        <v>203</v>
      </c>
    </row>
    <row r="50" spans="1:2" ht="14.25">
      <c r="A50" s="219" t="s">
        <v>107</v>
      </c>
      <c r="B50" s="219"/>
    </row>
    <row r="51" spans="1:2" ht="14.25">
      <c r="A51" s="219" t="s">
        <v>140</v>
      </c>
      <c r="B51" s="219">
        <v>203</v>
      </c>
    </row>
    <row r="52" spans="1:2" ht="14.25">
      <c r="A52" s="219" t="s">
        <v>141</v>
      </c>
      <c r="B52" s="219">
        <v>218</v>
      </c>
    </row>
    <row r="53" spans="1:2" ht="14.25">
      <c r="A53" s="219" t="s">
        <v>107</v>
      </c>
      <c r="B53" s="219">
        <v>145</v>
      </c>
    </row>
    <row r="54" spans="1:2" ht="14.25">
      <c r="A54" s="219" t="s">
        <v>142</v>
      </c>
      <c r="B54" s="219">
        <v>3</v>
      </c>
    </row>
    <row r="55" spans="1:2" ht="14.25">
      <c r="A55" s="219" t="s">
        <v>143</v>
      </c>
      <c r="B55" s="219">
        <v>30</v>
      </c>
    </row>
    <row r="56" spans="1:2" ht="14.25">
      <c r="A56" s="219" t="s">
        <v>144</v>
      </c>
      <c r="B56" s="219">
        <v>40</v>
      </c>
    </row>
    <row r="57" spans="1:2" ht="14.25">
      <c r="A57" s="219" t="s">
        <v>145</v>
      </c>
      <c r="B57" s="219">
        <v>808</v>
      </c>
    </row>
    <row r="58" spans="1:2" ht="14.25">
      <c r="A58" s="219" t="s">
        <v>107</v>
      </c>
      <c r="B58" s="219">
        <v>696</v>
      </c>
    </row>
    <row r="59" spans="1:2" ht="14.25">
      <c r="A59" s="219" t="s">
        <v>112</v>
      </c>
      <c r="B59" s="219">
        <v>72</v>
      </c>
    </row>
    <row r="60" spans="1:2" ht="14.25">
      <c r="A60" s="219" t="s">
        <v>146</v>
      </c>
      <c r="B60" s="219">
        <v>40</v>
      </c>
    </row>
    <row r="61" spans="1:2" ht="14.25">
      <c r="A61" s="219" t="s">
        <v>147</v>
      </c>
      <c r="B61" s="219">
        <v>528</v>
      </c>
    </row>
    <row r="62" spans="1:2" ht="14.25">
      <c r="A62" s="219" t="s">
        <v>107</v>
      </c>
      <c r="B62" s="219">
        <v>413</v>
      </c>
    </row>
    <row r="63" spans="1:2" ht="14.25">
      <c r="A63" s="219" t="s">
        <v>112</v>
      </c>
      <c r="B63" s="219">
        <v>65</v>
      </c>
    </row>
    <row r="64" spans="1:2" ht="14.25">
      <c r="A64" s="219" t="s">
        <v>148</v>
      </c>
      <c r="B64" s="219">
        <v>50</v>
      </c>
    </row>
    <row r="65" spans="1:2" ht="14.25">
      <c r="A65" s="219" t="s">
        <v>149</v>
      </c>
      <c r="B65" s="219">
        <v>10</v>
      </c>
    </row>
    <row r="66" spans="1:2" ht="14.25">
      <c r="A66" s="219" t="s">
        <v>150</v>
      </c>
      <c r="B66" s="219">
        <v>10</v>
      </c>
    </row>
    <row r="67" spans="1:2" ht="14.25">
      <c r="A67" s="219" t="s">
        <v>151</v>
      </c>
      <c r="B67" s="219">
        <v>272</v>
      </c>
    </row>
    <row r="68" spans="1:2" ht="14.25">
      <c r="A68" s="219" t="s">
        <v>107</v>
      </c>
      <c r="B68" s="219">
        <v>188</v>
      </c>
    </row>
    <row r="69" spans="1:2" ht="14.25">
      <c r="A69" s="219" t="s">
        <v>152</v>
      </c>
      <c r="B69" s="219">
        <v>37</v>
      </c>
    </row>
    <row r="70" spans="1:2" ht="14.25">
      <c r="A70" s="219" t="s">
        <v>153</v>
      </c>
      <c r="B70" s="219">
        <v>47</v>
      </c>
    </row>
    <row r="71" spans="1:2" ht="14.25">
      <c r="A71" s="219" t="s">
        <v>154</v>
      </c>
      <c r="B71" s="219">
        <v>100</v>
      </c>
    </row>
    <row r="72" spans="1:2" ht="14.25">
      <c r="A72" s="219" t="s">
        <v>107</v>
      </c>
      <c r="B72" s="219">
        <v>80</v>
      </c>
    </row>
    <row r="73" spans="1:2" ht="14.25">
      <c r="A73" s="219" t="s">
        <v>155</v>
      </c>
      <c r="B73" s="219">
        <v>20</v>
      </c>
    </row>
    <row r="74" spans="1:2" ht="14.25">
      <c r="A74" s="219" t="s">
        <v>156</v>
      </c>
      <c r="B74" s="219">
        <v>1363</v>
      </c>
    </row>
    <row r="75" spans="1:2" ht="14.25">
      <c r="A75" s="219" t="s">
        <v>107</v>
      </c>
      <c r="B75" s="219">
        <v>1031</v>
      </c>
    </row>
    <row r="76" spans="1:2" ht="14.25">
      <c r="A76" s="219" t="s">
        <v>112</v>
      </c>
      <c r="B76" s="219">
        <v>75</v>
      </c>
    </row>
    <row r="77" spans="1:2" ht="14.25">
      <c r="A77" s="219" t="s">
        <v>157</v>
      </c>
      <c r="B77" s="219">
        <v>257</v>
      </c>
    </row>
    <row r="78" spans="1:2" ht="14.25">
      <c r="A78" s="219" t="s">
        <v>158</v>
      </c>
      <c r="B78" s="219">
        <v>2606</v>
      </c>
    </row>
    <row r="79" spans="1:2" ht="14.25">
      <c r="A79" s="219" t="s">
        <v>107</v>
      </c>
      <c r="B79" s="219">
        <v>2355</v>
      </c>
    </row>
    <row r="80" spans="1:2" ht="14.25">
      <c r="A80" s="219" t="s">
        <v>112</v>
      </c>
      <c r="B80" s="219">
        <v>121</v>
      </c>
    </row>
    <row r="81" spans="1:2" ht="14.25">
      <c r="A81" s="219" t="s">
        <v>159</v>
      </c>
      <c r="B81" s="219">
        <v>130</v>
      </c>
    </row>
    <row r="82" spans="1:2" ht="14.25">
      <c r="A82" s="219" t="s">
        <v>160</v>
      </c>
      <c r="B82" s="219">
        <v>827</v>
      </c>
    </row>
    <row r="83" spans="1:2" ht="14.25">
      <c r="A83" s="219" t="s">
        <v>107</v>
      </c>
      <c r="B83" s="219">
        <v>663</v>
      </c>
    </row>
    <row r="84" spans="1:2" ht="14.25">
      <c r="A84" s="219" t="s">
        <v>112</v>
      </c>
      <c r="B84" s="219">
        <v>50</v>
      </c>
    </row>
    <row r="85" spans="1:2" ht="14.25">
      <c r="A85" s="219" t="s">
        <v>161</v>
      </c>
      <c r="B85" s="219">
        <v>114</v>
      </c>
    </row>
    <row r="86" spans="1:2" ht="14.25">
      <c r="A86" s="219" t="s">
        <v>162</v>
      </c>
      <c r="B86" s="219">
        <v>1327</v>
      </c>
    </row>
    <row r="87" spans="1:2" ht="14.25">
      <c r="A87" s="219" t="s">
        <v>107</v>
      </c>
      <c r="B87" s="219">
        <v>890</v>
      </c>
    </row>
    <row r="88" spans="1:2" ht="14.25">
      <c r="A88" s="219" t="s">
        <v>112</v>
      </c>
      <c r="B88" s="219">
        <v>290</v>
      </c>
    </row>
    <row r="89" spans="1:2" ht="14.25">
      <c r="A89" s="219" t="s">
        <v>163</v>
      </c>
      <c r="B89" s="219">
        <v>147</v>
      </c>
    </row>
    <row r="90" spans="1:2" ht="14.25">
      <c r="A90" s="219" t="s">
        <v>164</v>
      </c>
      <c r="B90" s="219">
        <v>218</v>
      </c>
    </row>
    <row r="91" spans="1:2" ht="14.25">
      <c r="A91" s="219" t="s">
        <v>107</v>
      </c>
      <c r="B91" s="219">
        <v>131</v>
      </c>
    </row>
    <row r="92" spans="1:2" ht="14.25">
      <c r="A92" s="219" t="s">
        <v>112</v>
      </c>
      <c r="B92" s="219">
        <v>36</v>
      </c>
    </row>
    <row r="93" spans="1:2" ht="14.25">
      <c r="A93" s="219" t="s">
        <v>165</v>
      </c>
      <c r="B93" s="219">
        <v>51</v>
      </c>
    </row>
    <row r="94" spans="1:2" ht="14.25">
      <c r="A94" s="219" t="s">
        <v>166</v>
      </c>
      <c r="B94" s="219">
        <v>644</v>
      </c>
    </row>
    <row r="95" spans="1:2" ht="14.25">
      <c r="A95" s="219" t="s">
        <v>107</v>
      </c>
      <c r="B95" s="219">
        <v>452</v>
      </c>
    </row>
    <row r="96" spans="1:2" ht="14.25">
      <c r="A96" s="219" t="s">
        <v>112</v>
      </c>
      <c r="B96" s="219">
        <v>23</v>
      </c>
    </row>
    <row r="97" spans="1:2" ht="14.25">
      <c r="A97" s="219" t="s">
        <v>167</v>
      </c>
      <c r="B97" s="219">
        <v>169</v>
      </c>
    </row>
    <row r="98" spans="1:2" ht="14.25">
      <c r="A98" s="219" t="s">
        <v>168</v>
      </c>
      <c r="B98" s="219">
        <v>379</v>
      </c>
    </row>
    <row r="99" spans="1:2" ht="14.25">
      <c r="A99" s="219" t="s">
        <v>169</v>
      </c>
      <c r="B99" s="219">
        <v>379</v>
      </c>
    </row>
    <row r="100" spans="1:2" ht="14.25">
      <c r="A100" s="219" t="s">
        <v>170</v>
      </c>
      <c r="B100" s="219">
        <v>40</v>
      </c>
    </row>
    <row r="101" spans="1:2" ht="14.25">
      <c r="A101" s="219" t="s">
        <v>171</v>
      </c>
      <c r="B101" s="219">
        <v>40</v>
      </c>
    </row>
    <row r="102" spans="1:2" ht="14.25">
      <c r="A102" s="219" t="s">
        <v>172</v>
      </c>
      <c r="B102" s="219">
        <v>30</v>
      </c>
    </row>
    <row r="103" spans="1:2" ht="14.25">
      <c r="A103" s="219" t="s">
        <v>173</v>
      </c>
      <c r="B103" s="219">
        <v>10</v>
      </c>
    </row>
    <row r="104" spans="1:2" ht="14.25">
      <c r="A104" s="219" t="s">
        <v>174</v>
      </c>
      <c r="B104" s="219">
        <v>12724</v>
      </c>
    </row>
    <row r="105" spans="1:2" ht="14.25">
      <c r="A105" s="219" t="s">
        <v>175</v>
      </c>
      <c r="B105" s="219">
        <v>1224</v>
      </c>
    </row>
    <row r="106" spans="1:2" ht="14.25">
      <c r="A106" s="219" t="s">
        <v>176</v>
      </c>
      <c r="B106" s="219">
        <v>1224</v>
      </c>
    </row>
    <row r="107" spans="1:2" ht="14.25">
      <c r="A107" s="219" t="s">
        <v>177</v>
      </c>
      <c r="B107" s="219">
        <v>10026</v>
      </c>
    </row>
    <row r="108" spans="1:2" ht="14.25">
      <c r="A108" s="219" t="s">
        <v>107</v>
      </c>
      <c r="B108" s="219">
        <v>7044</v>
      </c>
    </row>
    <row r="109" spans="1:2" ht="14.25">
      <c r="A109" s="219" t="s">
        <v>178</v>
      </c>
      <c r="B109" s="219">
        <v>800</v>
      </c>
    </row>
    <row r="110" spans="1:2" ht="14.25">
      <c r="A110" s="219" t="s">
        <v>179</v>
      </c>
      <c r="B110" s="219">
        <v>30</v>
      </c>
    </row>
    <row r="111" spans="1:2" ht="14.25">
      <c r="A111" s="219" t="s">
        <v>180</v>
      </c>
      <c r="B111" s="219">
        <v>50</v>
      </c>
    </row>
    <row r="112" spans="1:2" ht="14.25">
      <c r="A112" s="219" t="s">
        <v>181</v>
      </c>
      <c r="B112" s="219">
        <v>65</v>
      </c>
    </row>
    <row r="113" spans="1:2" ht="14.25">
      <c r="A113" s="219" t="s">
        <v>182</v>
      </c>
      <c r="B113" s="219">
        <v>20</v>
      </c>
    </row>
    <row r="114" spans="1:2" ht="14.25">
      <c r="A114" s="219" t="s">
        <v>183</v>
      </c>
      <c r="B114" s="219">
        <v>100</v>
      </c>
    </row>
    <row r="115" spans="1:2" ht="14.25">
      <c r="A115" s="219" t="s">
        <v>184</v>
      </c>
      <c r="B115" s="219">
        <v>149</v>
      </c>
    </row>
    <row r="116" spans="1:2" ht="14.25">
      <c r="A116" s="219" t="s">
        <v>185</v>
      </c>
      <c r="B116" s="219">
        <v>5</v>
      </c>
    </row>
    <row r="117" spans="1:2" ht="14.25">
      <c r="A117" s="219" t="s">
        <v>186</v>
      </c>
      <c r="B117" s="219">
        <v>1763</v>
      </c>
    </row>
    <row r="118" spans="1:2" ht="14.25">
      <c r="A118" s="219" t="s">
        <v>187</v>
      </c>
      <c r="B118" s="219">
        <v>6</v>
      </c>
    </row>
    <row r="119" spans="1:2" ht="14.25">
      <c r="A119" s="219" t="s">
        <v>188</v>
      </c>
      <c r="B119" s="219">
        <v>6</v>
      </c>
    </row>
    <row r="120" spans="1:2" ht="14.25">
      <c r="A120" s="219" t="s">
        <v>189</v>
      </c>
      <c r="B120" s="219">
        <v>1468</v>
      </c>
    </row>
    <row r="121" spans="1:2" ht="14.25">
      <c r="A121" s="219" t="s">
        <v>107</v>
      </c>
      <c r="B121" s="219">
        <v>1094</v>
      </c>
    </row>
    <row r="122" spans="1:2" ht="14.25">
      <c r="A122" s="219" t="s">
        <v>190</v>
      </c>
      <c r="B122" s="219">
        <v>83</v>
      </c>
    </row>
    <row r="123" spans="1:2" ht="14.25">
      <c r="A123" s="219" t="s">
        <v>191</v>
      </c>
      <c r="B123" s="219">
        <v>76</v>
      </c>
    </row>
    <row r="124" spans="1:2" ht="14.25">
      <c r="A124" s="219" t="s">
        <v>192</v>
      </c>
      <c r="B124" s="219">
        <v>40</v>
      </c>
    </row>
    <row r="125" spans="1:2" ht="14.25">
      <c r="A125" s="219" t="s">
        <v>193</v>
      </c>
      <c r="B125" s="219">
        <v>159</v>
      </c>
    </row>
    <row r="126" spans="1:2" ht="14.25">
      <c r="A126" s="219" t="s">
        <v>112</v>
      </c>
      <c r="B126" s="219">
        <v>11</v>
      </c>
    </row>
    <row r="127" spans="1:2" ht="14.25">
      <c r="A127" s="219" t="s">
        <v>194</v>
      </c>
      <c r="B127" s="219">
        <v>5</v>
      </c>
    </row>
    <row r="128" spans="1:2" ht="14.25">
      <c r="A128" s="219" t="s">
        <v>195</v>
      </c>
      <c r="B128" s="219">
        <v>95845</v>
      </c>
    </row>
    <row r="129" spans="1:2" ht="14.25">
      <c r="A129" s="219" t="s">
        <v>196</v>
      </c>
      <c r="B129" s="219">
        <v>1340</v>
      </c>
    </row>
    <row r="130" spans="1:2" ht="14.25">
      <c r="A130" s="219" t="s">
        <v>107</v>
      </c>
      <c r="B130" s="219">
        <v>222</v>
      </c>
    </row>
    <row r="131" spans="1:2" ht="14.25">
      <c r="A131" s="219" t="s">
        <v>197</v>
      </c>
      <c r="B131" s="219">
        <v>1118</v>
      </c>
    </row>
    <row r="132" spans="1:2" ht="14.25">
      <c r="A132" s="219" t="s">
        <v>198</v>
      </c>
      <c r="B132" s="219">
        <v>87823</v>
      </c>
    </row>
    <row r="133" spans="1:2" ht="14.25">
      <c r="A133" s="219" t="s">
        <v>199</v>
      </c>
      <c r="B133" s="219">
        <v>4520</v>
      </c>
    </row>
    <row r="134" spans="1:2" ht="14.25">
      <c r="A134" s="219" t="s">
        <v>200</v>
      </c>
      <c r="B134" s="219">
        <v>43616</v>
      </c>
    </row>
    <row r="135" spans="1:2" ht="14.25">
      <c r="A135" s="219" t="s">
        <v>201</v>
      </c>
      <c r="B135" s="219">
        <v>28139</v>
      </c>
    </row>
    <row r="136" spans="1:2" ht="14.25">
      <c r="A136" s="219" t="s">
        <v>202</v>
      </c>
      <c r="B136" s="219">
        <v>8111</v>
      </c>
    </row>
    <row r="137" spans="1:2" ht="14.25">
      <c r="A137" s="219" t="s">
        <v>203</v>
      </c>
      <c r="B137" s="219">
        <v>17</v>
      </c>
    </row>
    <row r="138" spans="1:2" ht="14.25">
      <c r="A138" s="219" t="s">
        <v>204</v>
      </c>
      <c r="B138" s="219">
        <v>3420</v>
      </c>
    </row>
    <row r="139" spans="1:2" ht="14.25">
      <c r="A139" s="219" t="s">
        <v>205</v>
      </c>
      <c r="B139" s="219">
        <v>3703</v>
      </c>
    </row>
    <row r="140" spans="1:2" ht="14.25">
      <c r="A140" s="219" t="s">
        <v>206</v>
      </c>
      <c r="B140" s="219">
        <v>3528</v>
      </c>
    </row>
    <row r="141" spans="1:2" ht="14.25">
      <c r="A141" s="219" t="s">
        <v>207</v>
      </c>
      <c r="B141" s="219">
        <v>175</v>
      </c>
    </row>
    <row r="142" spans="1:2" ht="14.25">
      <c r="A142" s="219" t="s">
        <v>208</v>
      </c>
      <c r="B142" s="219">
        <v>537</v>
      </c>
    </row>
    <row r="143" spans="1:2" ht="14.25">
      <c r="A143" s="219" t="s">
        <v>209</v>
      </c>
      <c r="B143" s="219">
        <v>537</v>
      </c>
    </row>
    <row r="144" spans="1:2" ht="14.25">
      <c r="A144" s="219" t="s">
        <v>210</v>
      </c>
      <c r="B144" s="219">
        <v>2442</v>
      </c>
    </row>
    <row r="145" spans="1:2" ht="14.25">
      <c r="A145" s="219" t="s">
        <v>211</v>
      </c>
      <c r="B145" s="219">
        <v>984</v>
      </c>
    </row>
    <row r="146" spans="1:2" ht="14.25">
      <c r="A146" s="219" t="s">
        <v>212</v>
      </c>
      <c r="B146" s="219">
        <v>1458</v>
      </c>
    </row>
    <row r="147" spans="1:2" ht="14.25">
      <c r="A147" s="219" t="s">
        <v>213</v>
      </c>
      <c r="B147" s="219">
        <v>786</v>
      </c>
    </row>
    <row r="148" spans="1:2" ht="14.25">
      <c r="A148" s="219" t="s">
        <v>214</v>
      </c>
      <c r="B148" s="219">
        <v>162</v>
      </c>
    </row>
    <row r="149" spans="1:2" ht="14.25">
      <c r="A149" s="219" t="s">
        <v>107</v>
      </c>
      <c r="B149" s="219">
        <v>110</v>
      </c>
    </row>
    <row r="150" spans="1:2" ht="14.25">
      <c r="A150" s="219" t="s">
        <v>215</v>
      </c>
      <c r="B150" s="219">
        <v>52</v>
      </c>
    </row>
    <row r="151" spans="1:2" ht="14.25">
      <c r="A151" s="219" t="s">
        <v>216</v>
      </c>
      <c r="B151" s="219">
        <v>102</v>
      </c>
    </row>
    <row r="152" spans="1:2" ht="14.25">
      <c r="A152" s="219" t="s">
        <v>217</v>
      </c>
      <c r="B152" s="219">
        <v>102</v>
      </c>
    </row>
    <row r="153" spans="1:2" ht="14.25">
      <c r="A153" s="219" t="s">
        <v>218</v>
      </c>
      <c r="B153" s="219">
        <v>106</v>
      </c>
    </row>
    <row r="154" spans="1:2" ht="14.25">
      <c r="A154" s="219" t="s">
        <v>219</v>
      </c>
      <c r="B154" s="219">
        <v>106</v>
      </c>
    </row>
    <row r="155" spans="1:2" ht="14.25">
      <c r="A155" s="219" t="s">
        <v>220</v>
      </c>
      <c r="B155" s="219">
        <v>416</v>
      </c>
    </row>
    <row r="156" spans="1:2" ht="14.25">
      <c r="A156" s="219" t="s">
        <v>221</v>
      </c>
      <c r="B156" s="219">
        <v>416</v>
      </c>
    </row>
    <row r="157" spans="1:2" ht="14.25">
      <c r="A157" s="219" t="s">
        <v>222</v>
      </c>
      <c r="B157" s="219">
        <v>4583</v>
      </c>
    </row>
    <row r="158" spans="1:2" ht="14.25">
      <c r="A158" s="219" t="s">
        <v>223</v>
      </c>
      <c r="B158" s="219">
        <v>2470</v>
      </c>
    </row>
    <row r="159" spans="1:2" ht="14.25">
      <c r="A159" s="219" t="s">
        <v>107</v>
      </c>
      <c r="B159" s="219">
        <v>310</v>
      </c>
    </row>
    <row r="160" spans="1:2" ht="14.25">
      <c r="A160" s="219" t="s">
        <v>224</v>
      </c>
      <c r="B160" s="219">
        <v>61</v>
      </c>
    </row>
    <row r="161" spans="1:2" ht="14.25">
      <c r="A161" s="219" t="s">
        <v>225</v>
      </c>
      <c r="B161" s="219">
        <v>1745</v>
      </c>
    </row>
    <row r="162" spans="1:2" ht="14.25">
      <c r="A162" s="219" t="s">
        <v>226</v>
      </c>
      <c r="B162" s="219">
        <v>25</v>
      </c>
    </row>
    <row r="163" spans="1:2" ht="14.25">
      <c r="A163" s="219" t="s">
        <v>227</v>
      </c>
      <c r="B163" s="219">
        <v>329</v>
      </c>
    </row>
    <row r="164" spans="1:2" ht="14.25">
      <c r="A164" s="219" t="s">
        <v>228</v>
      </c>
      <c r="B164" s="219">
        <v>356</v>
      </c>
    </row>
    <row r="165" spans="1:2" ht="14.25">
      <c r="A165" s="219" t="s">
        <v>229</v>
      </c>
      <c r="B165" s="219">
        <v>156</v>
      </c>
    </row>
    <row r="166" spans="1:2" ht="14.25">
      <c r="A166" s="219" t="s">
        <v>230</v>
      </c>
      <c r="B166" s="219">
        <v>200</v>
      </c>
    </row>
    <row r="167" spans="1:2" ht="14.25">
      <c r="A167" s="219" t="s">
        <v>231</v>
      </c>
      <c r="B167" s="219">
        <v>15</v>
      </c>
    </row>
    <row r="168" spans="1:2" ht="14.25">
      <c r="A168" s="219" t="s">
        <v>232</v>
      </c>
      <c r="B168" s="219">
        <v>15</v>
      </c>
    </row>
    <row r="169" spans="1:2" ht="14.25">
      <c r="A169" s="219" t="s">
        <v>233</v>
      </c>
      <c r="B169" s="219">
        <v>769</v>
      </c>
    </row>
    <row r="170" spans="1:2" ht="14.25">
      <c r="A170" s="219" t="s">
        <v>234</v>
      </c>
      <c r="B170" s="219">
        <v>76</v>
      </c>
    </row>
    <row r="171" spans="1:2" ht="14.25">
      <c r="A171" s="219" t="s">
        <v>235</v>
      </c>
      <c r="B171" s="219">
        <v>584</v>
      </c>
    </row>
    <row r="172" spans="1:2" ht="14.25">
      <c r="A172" s="219" t="s">
        <v>236</v>
      </c>
      <c r="B172" s="219">
        <v>6</v>
      </c>
    </row>
    <row r="173" spans="1:2" ht="14.25">
      <c r="A173" s="219" t="s">
        <v>237</v>
      </c>
      <c r="B173" s="219">
        <v>103</v>
      </c>
    </row>
    <row r="174" spans="1:2" ht="14.25">
      <c r="A174" s="219" t="s">
        <v>238</v>
      </c>
      <c r="B174" s="219">
        <v>973</v>
      </c>
    </row>
    <row r="175" spans="1:2" ht="14.25">
      <c r="A175" s="219" t="s">
        <v>239</v>
      </c>
      <c r="B175" s="219">
        <v>200</v>
      </c>
    </row>
    <row r="176" spans="1:2" ht="14.25">
      <c r="A176" s="219" t="s">
        <v>240</v>
      </c>
      <c r="B176" s="219">
        <v>773</v>
      </c>
    </row>
    <row r="177" spans="1:2" ht="14.25">
      <c r="A177" s="219" t="s">
        <v>241</v>
      </c>
      <c r="B177" s="219">
        <v>51159</v>
      </c>
    </row>
    <row r="178" spans="1:2" ht="14.25">
      <c r="A178" s="219" t="s">
        <v>242</v>
      </c>
      <c r="B178" s="219">
        <v>3008</v>
      </c>
    </row>
    <row r="179" spans="1:2" ht="14.25">
      <c r="A179" s="219" t="s">
        <v>107</v>
      </c>
      <c r="B179" s="219">
        <v>688</v>
      </c>
    </row>
    <row r="180" spans="1:2" ht="14.25">
      <c r="A180" s="219" t="s">
        <v>243</v>
      </c>
      <c r="B180" s="219">
        <v>258</v>
      </c>
    </row>
    <row r="181" spans="1:2" ht="14.25">
      <c r="A181" s="219" t="s">
        <v>244</v>
      </c>
      <c r="B181" s="219">
        <v>839</v>
      </c>
    </row>
    <row r="182" spans="1:2" ht="14.25">
      <c r="A182" s="219" t="s">
        <v>245</v>
      </c>
      <c r="B182" s="219">
        <v>15</v>
      </c>
    </row>
    <row r="183" spans="1:2" ht="14.25">
      <c r="A183" s="219" t="s">
        <v>246</v>
      </c>
      <c r="B183" s="219">
        <v>1208</v>
      </c>
    </row>
    <row r="184" spans="1:2" ht="14.25">
      <c r="A184" s="219" t="s">
        <v>247</v>
      </c>
      <c r="B184" s="219">
        <v>1970</v>
      </c>
    </row>
    <row r="185" spans="1:2" ht="14.25">
      <c r="A185" s="219" t="s">
        <v>107</v>
      </c>
      <c r="B185" s="219">
        <v>338</v>
      </c>
    </row>
    <row r="186" spans="1:2" ht="14.25">
      <c r="A186" s="219" t="s">
        <v>248</v>
      </c>
      <c r="B186" s="219">
        <v>40</v>
      </c>
    </row>
    <row r="187" spans="1:2" ht="14.25">
      <c r="A187" s="219" t="s">
        <v>249</v>
      </c>
      <c r="B187" s="219">
        <v>26</v>
      </c>
    </row>
    <row r="188" spans="1:2" ht="14.25">
      <c r="A188" s="219" t="s">
        <v>250</v>
      </c>
      <c r="B188" s="219">
        <v>1150</v>
      </c>
    </row>
    <row r="189" spans="1:2" ht="14.25">
      <c r="A189" s="219" t="s">
        <v>251</v>
      </c>
      <c r="B189" s="219">
        <v>416</v>
      </c>
    </row>
    <row r="190" spans="1:2" ht="14.25">
      <c r="A190" s="219" t="s">
        <v>252</v>
      </c>
      <c r="B190" s="219">
        <v>20465</v>
      </c>
    </row>
    <row r="191" spans="1:2" ht="14.25">
      <c r="A191" s="219" t="s">
        <v>253</v>
      </c>
      <c r="B191" s="219">
        <v>1563</v>
      </c>
    </row>
    <row r="192" spans="1:2" ht="14.25">
      <c r="A192" s="219" t="s">
        <v>254</v>
      </c>
      <c r="B192" s="219">
        <v>2060</v>
      </c>
    </row>
    <row r="193" spans="1:2" ht="14.25">
      <c r="A193" s="219" t="s">
        <v>255</v>
      </c>
      <c r="B193" s="219">
        <v>12437</v>
      </c>
    </row>
    <row r="194" spans="1:2" ht="14.25">
      <c r="A194" s="219" t="s">
        <v>256</v>
      </c>
      <c r="B194" s="219">
        <v>4405</v>
      </c>
    </row>
    <row r="195" spans="1:2" ht="14.25">
      <c r="A195" s="219" t="s">
        <v>257</v>
      </c>
      <c r="B195" s="219">
        <v>3700</v>
      </c>
    </row>
    <row r="196" spans="1:2" ht="14.25">
      <c r="A196" s="219" t="s">
        <v>258</v>
      </c>
      <c r="B196" s="219">
        <v>1600</v>
      </c>
    </row>
    <row r="197" spans="1:2" ht="14.25">
      <c r="A197" s="219" t="s">
        <v>259</v>
      </c>
      <c r="B197" s="219">
        <v>2100</v>
      </c>
    </row>
    <row r="198" spans="1:2" ht="14.25">
      <c r="A198" s="219" t="s">
        <v>260</v>
      </c>
      <c r="B198" s="219">
        <v>4213</v>
      </c>
    </row>
    <row r="199" spans="1:2" ht="14.25">
      <c r="A199" s="219" t="s">
        <v>261</v>
      </c>
      <c r="B199" s="219">
        <v>1320</v>
      </c>
    </row>
    <row r="200" spans="1:2" ht="14.25">
      <c r="A200" s="219" t="s">
        <v>262</v>
      </c>
      <c r="B200" s="219">
        <v>445</v>
      </c>
    </row>
    <row r="201" spans="1:2" ht="14.25">
      <c r="A201" s="219" t="s">
        <v>263</v>
      </c>
      <c r="B201" s="219">
        <v>1975</v>
      </c>
    </row>
    <row r="202" spans="1:2" ht="14.25">
      <c r="A202" s="219" t="s">
        <v>264</v>
      </c>
      <c r="B202" s="219">
        <v>50</v>
      </c>
    </row>
    <row r="203" spans="1:2" ht="14.25">
      <c r="A203" s="219" t="s">
        <v>265</v>
      </c>
      <c r="B203" s="219">
        <v>186</v>
      </c>
    </row>
    <row r="204" spans="1:2" ht="14.25">
      <c r="A204" s="219" t="s">
        <v>266</v>
      </c>
      <c r="B204" s="219">
        <v>164</v>
      </c>
    </row>
    <row r="205" spans="1:2" ht="14.25">
      <c r="A205" s="219" t="s">
        <v>267</v>
      </c>
      <c r="B205" s="219">
        <v>73</v>
      </c>
    </row>
    <row r="206" spans="1:2" ht="14.25">
      <c r="A206" s="219" t="s">
        <v>268</v>
      </c>
      <c r="B206" s="219">
        <v>398</v>
      </c>
    </row>
    <row r="207" spans="1:2" ht="14.25">
      <c r="A207" s="219" t="s">
        <v>269</v>
      </c>
      <c r="B207" s="219">
        <v>380</v>
      </c>
    </row>
    <row r="208" spans="1:2" ht="14.25">
      <c r="A208" s="219" t="s">
        <v>270</v>
      </c>
      <c r="B208" s="219">
        <v>18</v>
      </c>
    </row>
    <row r="209" spans="1:2" ht="14.25">
      <c r="A209" s="219" t="s">
        <v>271</v>
      </c>
      <c r="B209" s="219">
        <v>1060</v>
      </c>
    </row>
    <row r="210" spans="1:2" ht="14.25">
      <c r="A210" s="219" t="s">
        <v>272</v>
      </c>
      <c r="B210" s="219">
        <v>104</v>
      </c>
    </row>
    <row r="211" spans="1:2" ht="14.25">
      <c r="A211" s="219" t="s">
        <v>273</v>
      </c>
      <c r="B211" s="219">
        <v>952</v>
      </c>
    </row>
    <row r="212" spans="1:2" ht="14.25">
      <c r="A212" s="219" t="s">
        <v>274</v>
      </c>
      <c r="B212" s="219">
        <v>4</v>
      </c>
    </row>
    <row r="213" spans="1:2" ht="14.25">
      <c r="A213" s="219" t="s">
        <v>275</v>
      </c>
      <c r="B213" s="219">
        <v>1750</v>
      </c>
    </row>
    <row r="214" spans="1:2" ht="14.25">
      <c r="A214" s="219" t="s">
        <v>107</v>
      </c>
      <c r="B214" s="219">
        <v>94</v>
      </c>
    </row>
    <row r="215" spans="1:2" ht="14.25">
      <c r="A215" s="219" t="s">
        <v>276</v>
      </c>
      <c r="B215" s="219">
        <v>109</v>
      </c>
    </row>
    <row r="216" spans="1:2" ht="14.25">
      <c r="A216" s="219" t="s">
        <v>277</v>
      </c>
      <c r="B216" s="219">
        <v>410</v>
      </c>
    </row>
    <row r="217" spans="1:2" ht="14.25">
      <c r="A217" s="219" t="s">
        <v>278</v>
      </c>
      <c r="B217" s="219">
        <v>10</v>
      </c>
    </row>
    <row r="218" spans="1:2" ht="14.25">
      <c r="A218" s="219" t="s">
        <v>279</v>
      </c>
      <c r="B218" s="219">
        <v>728</v>
      </c>
    </row>
    <row r="219" spans="1:2" ht="14.25">
      <c r="A219" s="219" t="s">
        <v>280</v>
      </c>
      <c r="B219" s="219">
        <v>399</v>
      </c>
    </row>
    <row r="220" spans="1:2" ht="14.25">
      <c r="A220" s="219" t="s">
        <v>281</v>
      </c>
      <c r="B220" s="219">
        <v>3292</v>
      </c>
    </row>
    <row r="221" spans="1:2" ht="14.25">
      <c r="A221" s="219" t="s">
        <v>282</v>
      </c>
      <c r="B221" s="219">
        <v>536</v>
      </c>
    </row>
    <row r="222" spans="1:2" ht="14.25">
      <c r="A222" s="219" t="s">
        <v>283</v>
      </c>
      <c r="B222" s="219">
        <v>2756</v>
      </c>
    </row>
    <row r="223" spans="1:2" ht="14.25">
      <c r="A223" s="219" t="s">
        <v>284</v>
      </c>
      <c r="B223" s="219">
        <v>5898</v>
      </c>
    </row>
    <row r="224" spans="1:2" ht="14.25">
      <c r="A224" s="219" t="s">
        <v>285</v>
      </c>
      <c r="B224" s="219">
        <v>1221</v>
      </c>
    </row>
    <row r="225" spans="1:2" ht="14.25">
      <c r="A225" s="219" t="s">
        <v>286</v>
      </c>
      <c r="B225" s="219">
        <v>4677</v>
      </c>
    </row>
    <row r="226" spans="1:2" ht="14.25">
      <c r="A226" s="219" t="s">
        <v>287</v>
      </c>
      <c r="B226" s="219">
        <v>185</v>
      </c>
    </row>
    <row r="227" spans="1:2" ht="14.25">
      <c r="A227" s="219" t="s">
        <v>288</v>
      </c>
      <c r="B227" s="219">
        <v>185</v>
      </c>
    </row>
    <row r="228" spans="1:2" ht="14.25">
      <c r="A228" s="219" t="s">
        <v>289</v>
      </c>
      <c r="B228" s="219">
        <v>3233</v>
      </c>
    </row>
    <row r="229" spans="1:2" ht="14.25">
      <c r="A229" s="219" t="s">
        <v>290</v>
      </c>
      <c r="B229" s="219">
        <v>3233</v>
      </c>
    </row>
    <row r="230" spans="1:2" ht="14.25">
      <c r="A230" s="219" t="s">
        <v>291</v>
      </c>
      <c r="B230" s="219">
        <v>1242</v>
      </c>
    </row>
    <row r="231" spans="1:2" ht="14.25">
      <c r="A231" s="219" t="s">
        <v>292</v>
      </c>
      <c r="B231" s="219">
        <v>1242</v>
      </c>
    </row>
    <row r="232" spans="1:2" ht="14.25">
      <c r="A232" s="219" t="s">
        <v>293</v>
      </c>
      <c r="B232" s="219">
        <v>745</v>
      </c>
    </row>
    <row r="233" spans="1:2" ht="14.25">
      <c r="A233" s="219" t="s">
        <v>294</v>
      </c>
      <c r="B233" s="219">
        <v>745</v>
      </c>
    </row>
    <row r="234" spans="1:2" ht="14.25">
      <c r="A234" s="219" t="s">
        <v>295</v>
      </c>
      <c r="B234" s="219">
        <v>53288</v>
      </c>
    </row>
    <row r="235" spans="1:2" ht="14.25">
      <c r="A235" s="219" t="s">
        <v>296</v>
      </c>
      <c r="B235" s="219">
        <v>663</v>
      </c>
    </row>
    <row r="236" spans="1:2" ht="14.25">
      <c r="A236" s="219" t="s">
        <v>107</v>
      </c>
      <c r="B236" s="219">
        <v>408</v>
      </c>
    </row>
    <row r="237" spans="1:2" ht="14.25">
      <c r="A237" s="219" t="s">
        <v>297</v>
      </c>
      <c r="B237" s="219">
        <v>255</v>
      </c>
    </row>
    <row r="238" spans="1:2" ht="14.25">
      <c r="A238" s="219" t="s">
        <v>298</v>
      </c>
      <c r="B238" s="219">
        <v>7750</v>
      </c>
    </row>
    <row r="239" spans="1:2" ht="14.25">
      <c r="A239" s="219" t="s">
        <v>299</v>
      </c>
      <c r="B239" s="219">
        <v>7438</v>
      </c>
    </row>
    <row r="240" spans="1:2" ht="14.25">
      <c r="A240" s="219" t="s">
        <v>300</v>
      </c>
      <c r="B240" s="219">
        <v>277</v>
      </c>
    </row>
    <row r="241" spans="1:2" ht="14.25">
      <c r="A241" s="219" t="s">
        <v>301</v>
      </c>
      <c r="B241" s="219">
        <v>35</v>
      </c>
    </row>
    <row r="242" spans="1:2" ht="14.25">
      <c r="A242" s="219" t="s">
        <v>302</v>
      </c>
      <c r="B242" s="219">
        <v>7578</v>
      </c>
    </row>
    <row r="243" spans="1:2" ht="14.25">
      <c r="A243" s="219" t="s">
        <v>303</v>
      </c>
      <c r="B243" s="219">
        <v>232</v>
      </c>
    </row>
    <row r="244" spans="1:2" ht="14.25">
      <c r="A244" s="219" t="s">
        <v>304</v>
      </c>
      <c r="B244" s="219">
        <v>5677</v>
      </c>
    </row>
    <row r="245" spans="1:2" ht="14.25">
      <c r="A245" s="219" t="s">
        <v>305</v>
      </c>
      <c r="B245" s="219">
        <v>1669</v>
      </c>
    </row>
    <row r="246" spans="1:2" ht="14.25">
      <c r="A246" s="219" t="s">
        <v>306</v>
      </c>
      <c r="B246" s="219">
        <v>3768</v>
      </c>
    </row>
    <row r="247" spans="1:2" ht="14.25">
      <c r="A247" s="219" t="s">
        <v>307</v>
      </c>
      <c r="B247" s="219">
        <v>412</v>
      </c>
    </row>
    <row r="248" spans="1:2" ht="14.25">
      <c r="A248" s="219" t="s">
        <v>308</v>
      </c>
      <c r="B248" s="219">
        <v>283</v>
      </c>
    </row>
    <row r="249" spans="1:2" ht="14.25">
      <c r="A249" s="219" t="s">
        <v>309</v>
      </c>
      <c r="B249" s="219">
        <v>503</v>
      </c>
    </row>
    <row r="250" spans="1:2" ht="14.25">
      <c r="A250" s="219" t="s">
        <v>310</v>
      </c>
      <c r="B250" s="219">
        <v>201</v>
      </c>
    </row>
    <row r="251" spans="1:2" ht="14.25">
      <c r="A251" s="219" t="s">
        <v>311</v>
      </c>
      <c r="B251" s="219">
        <v>63</v>
      </c>
    </row>
    <row r="252" spans="1:2" ht="14.25">
      <c r="A252" s="219" t="s">
        <v>312</v>
      </c>
      <c r="B252" s="219">
        <v>1881</v>
      </c>
    </row>
    <row r="253" spans="1:2" ht="14.25">
      <c r="A253" s="219" t="s">
        <v>313</v>
      </c>
      <c r="B253" s="219">
        <v>346</v>
      </c>
    </row>
    <row r="254" spans="1:2" ht="14.25">
      <c r="A254" s="219" t="s">
        <v>314</v>
      </c>
      <c r="B254" s="219">
        <v>25</v>
      </c>
    </row>
    <row r="255" spans="1:2" ht="14.25">
      <c r="A255" s="219" t="s">
        <v>315</v>
      </c>
      <c r="B255" s="219">
        <v>54</v>
      </c>
    </row>
    <row r="256" spans="1:2" ht="14.25">
      <c r="A256" s="219" t="s">
        <v>316</v>
      </c>
      <c r="B256" s="219">
        <v>163</v>
      </c>
    </row>
    <row r="257" spans="1:2" ht="14.25">
      <c r="A257" s="219" t="s">
        <v>317</v>
      </c>
      <c r="B257" s="219">
        <v>163</v>
      </c>
    </row>
    <row r="258" spans="1:2" ht="14.25">
      <c r="A258" s="219" t="s">
        <v>318</v>
      </c>
      <c r="B258" s="219">
        <v>2208</v>
      </c>
    </row>
    <row r="259" spans="1:2" ht="14.25">
      <c r="A259" s="219" t="s">
        <v>319</v>
      </c>
      <c r="B259" s="219">
        <v>1932</v>
      </c>
    </row>
    <row r="260" spans="1:2" ht="14.25">
      <c r="A260" s="219" t="s">
        <v>320</v>
      </c>
      <c r="B260" s="219">
        <v>276</v>
      </c>
    </row>
    <row r="261" spans="1:2" ht="14.25">
      <c r="A261" s="219" t="s">
        <v>321</v>
      </c>
      <c r="B261" s="219">
        <v>5960</v>
      </c>
    </row>
    <row r="262" spans="1:2" ht="14.25">
      <c r="A262" s="219" t="s">
        <v>322</v>
      </c>
      <c r="B262" s="219">
        <v>1620</v>
      </c>
    </row>
    <row r="263" spans="1:2" ht="14.25">
      <c r="A263" s="219" t="s">
        <v>323</v>
      </c>
      <c r="B263" s="219">
        <v>4340</v>
      </c>
    </row>
    <row r="264" spans="1:2" ht="14.25">
      <c r="A264" s="219" t="s">
        <v>324</v>
      </c>
      <c r="B264" s="219">
        <v>20906</v>
      </c>
    </row>
    <row r="265" spans="1:2" ht="14.25">
      <c r="A265" s="219" t="s">
        <v>325</v>
      </c>
      <c r="B265" s="219">
        <v>18</v>
      </c>
    </row>
    <row r="266" spans="1:2" ht="14.25">
      <c r="A266" s="219" t="s">
        <v>326</v>
      </c>
      <c r="B266" s="219">
        <v>20888</v>
      </c>
    </row>
    <row r="267" spans="1:2" ht="14.25">
      <c r="A267" s="219" t="s">
        <v>327</v>
      </c>
      <c r="B267" s="219">
        <v>3682</v>
      </c>
    </row>
    <row r="268" spans="1:2" ht="14.25">
      <c r="A268" s="219" t="s">
        <v>328</v>
      </c>
      <c r="B268" s="219">
        <v>3662</v>
      </c>
    </row>
    <row r="269" spans="1:2" ht="14.25">
      <c r="A269" s="219" t="s">
        <v>329</v>
      </c>
      <c r="B269" s="219">
        <v>20</v>
      </c>
    </row>
    <row r="270" spans="1:2" ht="14.25">
      <c r="A270" s="219" t="s">
        <v>330</v>
      </c>
      <c r="B270" s="219">
        <v>463</v>
      </c>
    </row>
    <row r="271" spans="1:2" ht="14.25">
      <c r="A271" s="219" t="s">
        <v>331</v>
      </c>
      <c r="B271" s="219">
        <v>463</v>
      </c>
    </row>
    <row r="272" spans="1:2" ht="14.25">
      <c r="A272" s="219" t="s">
        <v>332</v>
      </c>
      <c r="B272" s="219">
        <v>147</v>
      </c>
    </row>
    <row r="273" spans="1:2" ht="14.25">
      <c r="A273" s="219" t="s">
        <v>333</v>
      </c>
      <c r="B273" s="219">
        <v>147</v>
      </c>
    </row>
    <row r="274" spans="1:2" ht="14.25">
      <c r="A274" s="219" t="s">
        <v>334</v>
      </c>
      <c r="B274" s="219">
        <v>15722</v>
      </c>
    </row>
    <row r="275" spans="1:2" ht="14.25">
      <c r="A275" s="219" t="s">
        <v>335</v>
      </c>
      <c r="B275" s="219">
        <v>454</v>
      </c>
    </row>
    <row r="276" spans="1:2" ht="14.25">
      <c r="A276" s="219" t="s">
        <v>107</v>
      </c>
      <c r="B276" s="219">
        <v>325</v>
      </c>
    </row>
    <row r="277" spans="1:2" ht="14.25">
      <c r="A277" s="219" t="s">
        <v>336</v>
      </c>
      <c r="B277" s="219">
        <v>129</v>
      </c>
    </row>
    <row r="278" spans="1:2" ht="14.25">
      <c r="A278" s="219" t="s">
        <v>337</v>
      </c>
      <c r="B278" s="219">
        <v>268</v>
      </c>
    </row>
    <row r="279" spans="1:2" ht="14.25">
      <c r="A279" s="219" t="s">
        <v>338</v>
      </c>
      <c r="B279" s="219">
        <v>268</v>
      </c>
    </row>
    <row r="280" spans="1:2" ht="14.25">
      <c r="A280" s="219" t="s">
        <v>339</v>
      </c>
      <c r="B280" s="219">
        <v>692</v>
      </c>
    </row>
    <row r="281" spans="1:2" ht="14.25">
      <c r="A281" s="219" t="s">
        <v>340</v>
      </c>
      <c r="B281" s="219">
        <v>520</v>
      </c>
    </row>
    <row r="282" spans="1:2" ht="14.25">
      <c r="A282" s="219" t="s">
        <v>341</v>
      </c>
      <c r="B282" s="219">
        <v>152</v>
      </c>
    </row>
    <row r="283" spans="1:2" ht="14.25">
      <c r="A283" s="219" t="s">
        <v>342</v>
      </c>
      <c r="B283" s="219">
        <v>20</v>
      </c>
    </row>
    <row r="284" spans="1:2" ht="14.25">
      <c r="A284" s="219" t="s">
        <v>343</v>
      </c>
      <c r="B284" s="219">
        <v>1739</v>
      </c>
    </row>
    <row r="285" spans="1:2" ht="14.25">
      <c r="A285" s="219" t="s">
        <v>344</v>
      </c>
      <c r="B285" s="219">
        <v>1039</v>
      </c>
    </row>
    <row r="286" spans="1:2" ht="14.25">
      <c r="A286" s="219" t="s">
        <v>345</v>
      </c>
      <c r="B286" s="219">
        <v>700</v>
      </c>
    </row>
    <row r="287" spans="1:2" ht="14.25">
      <c r="A287" s="219" t="s">
        <v>346</v>
      </c>
      <c r="B287" s="219">
        <v>1365</v>
      </c>
    </row>
    <row r="288" spans="1:2" ht="14.25">
      <c r="A288" s="219" t="s">
        <v>347</v>
      </c>
      <c r="B288" s="219">
        <v>1050</v>
      </c>
    </row>
    <row r="289" spans="1:2" ht="14.25">
      <c r="A289" s="219" t="s">
        <v>348</v>
      </c>
      <c r="B289" s="219">
        <v>288</v>
      </c>
    </row>
    <row r="290" spans="1:2" ht="14.25">
      <c r="A290" s="219" t="s">
        <v>349</v>
      </c>
      <c r="B290" s="219">
        <v>27</v>
      </c>
    </row>
    <row r="291" spans="1:2" ht="14.25">
      <c r="A291" s="219" t="s">
        <v>350</v>
      </c>
      <c r="B291" s="219">
        <v>10609</v>
      </c>
    </row>
    <row r="292" spans="1:2" ht="14.25">
      <c r="A292" s="219" t="s">
        <v>351</v>
      </c>
      <c r="B292" s="219">
        <v>6382</v>
      </c>
    </row>
    <row r="293" spans="1:2" ht="14.25">
      <c r="A293" s="219" t="s">
        <v>352</v>
      </c>
      <c r="B293" s="219">
        <v>4000</v>
      </c>
    </row>
    <row r="294" spans="1:2" ht="14.25">
      <c r="A294" s="219" t="s">
        <v>353</v>
      </c>
      <c r="B294" s="219">
        <v>227</v>
      </c>
    </row>
    <row r="295" spans="1:2" ht="14.25">
      <c r="A295" s="219" t="s">
        <v>354</v>
      </c>
      <c r="B295" s="219">
        <v>300</v>
      </c>
    </row>
    <row r="296" spans="1:2" ht="14.25">
      <c r="A296" s="219" t="s">
        <v>355</v>
      </c>
      <c r="B296" s="219">
        <v>300</v>
      </c>
    </row>
    <row r="297" spans="1:2" ht="14.25">
      <c r="A297" s="219" t="s">
        <v>356</v>
      </c>
      <c r="B297" s="219">
        <v>195</v>
      </c>
    </row>
    <row r="298" spans="1:2" ht="14.25">
      <c r="A298" s="219" t="s">
        <v>357</v>
      </c>
      <c r="B298" s="219">
        <v>195</v>
      </c>
    </row>
    <row r="299" spans="1:2" ht="14.25">
      <c r="A299" s="219" t="s">
        <v>358</v>
      </c>
      <c r="B299" s="219">
        <v>100</v>
      </c>
    </row>
    <row r="300" spans="1:2" ht="14.25">
      <c r="A300" s="219" t="s">
        <v>359</v>
      </c>
      <c r="B300" s="219">
        <v>100</v>
      </c>
    </row>
    <row r="301" spans="1:2" ht="14.25">
      <c r="A301" s="219" t="s">
        <v>360</v>
      </c>
      <c r="B301" s="219">
        <v>38542</v>
      </c>
    </row>
    <row r="302" spans="1:2" ht="14.25">
      <c r="A302" s="219" t="s">
        <v>361</v>
      </c>
      <c r="B302" s="219">
        <v>3507</v>
      </c>
    </row>
    <row r="303" spans="1:2" ht="14.25">
      <c r="A303" s="219" t="s">
        <v>107</v>
      </c>
      <c r="B303" s="219">
        <v>624</v>
      </c>
    </row>
    <row r="304" spans="1:2" ht="14.25">
      <c r="A304" s="219" t="s">
        <v>362</v>
      </c>
      <c r="B304" s="219">
        <v>900</v>
      </c>
    </row>
    <row r="305" spans="1:2" ht="14.25">
      <c r="A305" s="219" t="s">
        <v>363</v>
      </c>
      <c r="B305" s="219">
        <v>1983</v>
      </c>
    </row>
    <row r="306" spans="1:2" ht="14.25">
      <c r="A306" s="219" t="s">
        <v>364</v>
      </c>
      <c r="B306" s="219">
        <v>23640</v>
      </c>
    </row>
    <row r="307" spans="1:2" ht="14.25">
      <c r="A307" s="219" t="s">
        <v>365</v>
      </c>
      <c r="B307" s="219">
        <v>22700</v>
      </c>
    </row>
    <row r="308" spans="1:2" ht="14.25">
      <c r="A308" s="219" t="s">
        <v>366</v>
      </c>
      <c r="B308" s="219">
        <v>940</v>
      </c>
    </row>
    <row r="309" spans="1:2" ht="14.25">
      <c r="A309" s="219" t="s">
        <v>367</v>
      </c>
      <c r="B309" s="219">
        <v>5667</v>
      </c>
    </row>
    <row r="310" spans="1:2" ht="14.25">
      <c r="A310" s="219" t="s">
        <v>368</v>
      </c>
      <c r="B310" s="219">
        <v>5667</v>
      </c>
    </row>
    <row r="311" spans="1:2" ht="14.25">
      <c r="A311" s="219" t="s">
        <v>369</v>
      </c>
      <c r="B311" s="219">
        <v>117</v>
      </c>
    </row>
    <row r="312" spans="1:2" ht="14.25">
      <c r="A312" s="219" t="s">
        <v>370</v>
      </c>
      <c r="B312" s="219">
        <v>117</v>
      </c>
    </row>
    <row r="313" spans="1:2" ht="14.25">
      <c r="A313" s="219" t="s">
        <v>371</v>
      </c>
      <c r="B313" s="219">
        <v>5611</v>
      </c>
    </row>
    <row r="314" spans="1:2" ht="14.25">
      <c r="A314" s="219" t="s">
        <v>372</v>
      </c>
      <c r="B314" s="219">
        <v>5611</v>
      </c>
    </row>
    <row r="315" spans="1:2" ht="14.25">
      <c r="A315" s="219" t="s">
        <v>373</v>
      </c>
      <c r="B315" s="219">
        <v>122298</v>
      </c>
    </row>
    <row r="316" spans="1:2" ht="14.25">
      <c r="A316" s="219" t="s">
        <v>374</v>
      </c>
      <c r="B316" s="219">
        <v>22541</v>
      </c>
    </row>
    <row r="317" spans="1:2" ht="14.25">
      <c r="A317" s="219" t="s">
        <v>107</v>
      </c>
      <c r="B317" s="219">
        <v>620</v>
      </c>
    </row>
    <row r="318" spans="1:2" ht="14.25">
      <c r="A318" s="219" t="s">
        <v>112</v>
      </c>
      <c r="B318" s="219">
        <v>3979</v>
      </c>
    </row>
    <row r="319" spans="1:2" ht="14.25">
      <c r="A319" s="219" t="s">
        <v>375</v>
      </c>
      <c r="B319" s="219">
        <v>3256</v>
      </c>
    </row>
    <row r="320" spans="1:2" ht="14.25">
      <c r="A320" s="219" t="s">
        <v>376</v>
      </c>
      <c r="B320" s="219">
        <v>353</v>
      </c>
    </row>
    <row r="321" spans="1:2" ht="14.25">
      <c r="A321" s="219" t="s">
        <v>377</v>
      </c>
      <c r="B321" s="219">
        <v>125</v>
      </c>
    </row>
    <row r="322" spans="1:2" ht="14.25">
      <c r="A322" s="219" t="s">
        <v>378</v>
      </c>
      <c r="B322" s="219">
        <v>1527</v>
      </c>
    </row>
    <row r="323" spans="1:2" ht="14.25">
      <c r="A323" s="219" t="s">
        <v>379</v>
      </c>
      <c r="B323" s="219">
        <v>5437</v>
      </c>
    </row>
    <row r="324" spans="1:2" ht="14.25">
      <c r="A324" s="219" t="s">
        <v>380</v>
      </c>
      <c r="B324" s="219">
        <v>1245</v>
      </c>
    </row>
    <row r="325" spans="1:2" ht="14.25">
      <c r="A325" s="219" t="s">
        <v>381</v>
      </c>
      <c r="B325" s="219">
        <v>3816</v>
      </c>
    </row>
    <row r="326" spans="1:2" ht="14.25">
      <c r="A326" s="219" t="s">
        <v>382</v>
      </c>
      <c r="B326" s="219">
        <v>247</v>
      </c>
    </row>
    <row r="327" spans="1:2" ht="14.25">
      <c r="A327" s="219" t="s">
        <v>383</v>
      </c>
      <c r="B327" s="219">
        <v>13</v>
      </c>
    </row>
    <row r="328" spans="1:2" ht="14.25">
      <c r="A328" s="219" t="s">
        <v>384</v>
      </c>
      <c r="B328" s="219">
        <v>658</v>
      </c>
    </row>
    <row r="329" spans="1:2" ht="14.25">
      <c r="A329" s="219" t="s">
        <v>385</v>
      </c>
      <c r="B329" s="219">
        <v>1265</v>
      </c>
    </row>
    <row r="330" spans="1:2" ht="14.25">
      <c r="A330" s="219" t="s">
        <v>386</v>
      </c>
      <c r="B330" s="219">
        <v>9996</v>
      </c>
    </row>
    <row r="331" spans="1:2" ht="14.25">
      <c r="A331" s="219" t="s">
        <v>107</v>
      </c>
      <c r="B331" s="219">
        <v>532</v>
      </c>
    </row>
    <row r="332" spans="1:2" ht="14.25">
      <c r="A332" s="219" t="s">
        <v>387</v>
      </c>
      <c r="B332" s="219">
        <v>2243</v>
      </c>
    </row>
    <row r="333" spans="1:2" ht="14.25">
      <c r="A333" s="219" t="s">
        <v>388</v>
      </c>
      <c r="B333" s="219">
        <v>4078</v>
      </c>
    </row>
    <row r="334" spans="1:2" ht="14.25">
      <c r="A334" s="219" t="s">
        <v>389</v>
      </c>
      <c r="B334" s="219">
        <v>150</v>
      </c>
    </row>
    <row r="335" spans="1:2" ht="14.25">
      <c r="A335" s="219" t="s">
        <v>390</v>
      </c>
      <c r="B335" s="219">
        <v>1524</v>
      </c>
    </row>
    <row r="336" spans="1:2" ht="14.25">
      <c r="A336" s="219" t="s">
        <v>391</v>
      </c>
      <c r="B336" s="219">
        <v>155</v>
      </c>
    </row>
    <row r="337" spans="1:2" ht="14.25">
      <c r="A337" s="219" t="s">
        <v>392</v>
      </c>
      <c r="B337" s="219">
        <v>290</v>
      </c>
    </row>
    <row r="338" spans="1:2" ht="14.25">
      <c r="A338" s="219" t="s">
        <v>393</v>
      </c>
      <c r="B338" s="219">
        <v>38</v>
      </c>
    </row>
    <row r="339" spans="1:2" ht="14.25">
      <c r="A339" s="219" t="s">
        <v>394</v>
      </c>
      <c r="B339" s="219">
        <v>30</v>
      </c>
    </row>
    <row r="340" spans="1:2" ht="14.25">
      <c r="A340" s="219" t="s">
        <v>395</v>
      </c>
      <c r="B340" s="219">
        <v>496</v>
      </c>
    </row>
    <row r="341" spans="1:2" ht="14.25">
      <c r="A341" s="219" t="s">
        <v>396</v>
      </c>
      <c r="B341" s="219">
        <v>8</v>
      </c>
    </row>
    <row r="342" spans="1:2" ht="14.25">
      <c r="A342" s="219" t="s">
        <v>397</v>
      </c>
      <c r="B342" s="219">
        <v>452</v>
      </c>
    </row>
    <row r="343" spans="1:2" ht="14.25">
      <c r="A343" s="219" t="s">
        <v>398</v>
      </c>
      <c r="B343" s="219">
        <v>16307</v>
      </c>
    </row>
    <row r="344" spans="1:2" ht="14.25">
      <c r="A344" s="219" t="s">
        <v>107</v>
      </c>
      <c r="B344" s="219">
        <v>339</v>
      </c>
    </row>
    <row r="345" spans="1:2" ht="14.25">
      <c r="A345" s="219" t="s">
        <v>399</v>
      </c>
      <c r="B345" s="219">
        <v>900</v>
      </c>
    </row>
    <row r="346" spans="1:2" ht="14.25">
      <c r="A346" s="219" t="s">
        <v>400</v>
      </c>
      <c r="B346" s="219">
        <v>11836</v>
      </c>
    </row>
    <row r="347" spans="1:2" ht="14.25">
      <c r="A347" s="219" t="s">
        <v>401</v>
      </c>
      <c r="B347" s="219">
        <v>300</v>
      </c>
    </row>
    <row r="348" spans="1:2" ht="14.25">
      <c r="A348" s="219" t="s">
        <v>402</v>
      </c>
      <c r="B348" s="219">
        <v>380</v>
      </c>
    </row>
    <row r="349" spans="1:2" ht="14.25">
      <c r="A349" s="219" t="s">
        <v>403</v>
      </c>
      <c r="B349" s="219">
        <v>20</v>
      </c>
    </row>
    <row r="350" spans="1:2" ht="14.25">
      <c r="A350" s="219" t="s">
        <v>404</v>
      </c>
      <c r="B350" s="219">
        <v>225</v>
      </c>
    </row>
    <row r="351" spans="1:2" ht="14.25">
      <c r="A351" s="219" t="s">
        <v>405</v>
      </c>
      <c r="B351" s="219">
        <v>5</v>
      </c>
    </row>
    <row r="352" spans="1:2" ht="14.25">
      <c r="A352" s="219" t="s">
        <v>406</v>
      </c>
      <c r="B352" s="219">
        <v>498</v>
      </c>
    </row>
    <row r="353" spans="1:2" ht="14.25">
      <c r="A353" s="219" t="s">
        <v>407</v>
      </c>
      <c r="B353" s="219">
        <v>1800</v>
      </c>
    </row>
    <row r="354" spans="1:2" ht="14.25">
      <c r="A354" s="219" t="s">
        <v>408</v>
      </c>
      <c r="B354" s="219">
        <v>4</v>
      </c>
    </row>
    <row r="355" spans="1:2" ht="14.25">
      <c r="A355" s="219" t="s">
        <v>409</v>
      </c>
      <c r="B355" s="219">
        <v>61017</v>
      </c>
    </row>
    <row r="356" spans="1:2" ht="14.25">
      <c r="A356" s="219" t="s">
        <v>107</v>
      </c>
      <c r="B356" s="219">
        <v>134</v>
      </c>
    </row>
    <row r="357" spans="1:2" ht="14.25">
      <c r="A357" s="219" t="s">
        <v>410</v>
      </c>
      <c r="B357" s="219">
        <v>37263</v>
      </c>
    </row>
    <row r="358" spans="1:2" ht="14.25">
      <c r="A358" s="219" t="s">
        <v>411</v>
      </c>
      <c r="B358" s="219">
        <v>15781</v>
      </c>
    </row>
    <row r="359" spans="1:2" ht="14.25">
      <c r="A359" s="219" t="s">
        <v>412</v>
      </c>
      <c r="B359" s="219">
        <v>4261</v>
      </c>
    </row>
    <row r="360" spans="1:2" ht="14.25">
      <c r="A360" s="219" t="s">
        <v>413</v>
      </c>
      <c r="B360" s="219">
        <v>726</v>
      </c>
    </row>
    <row r="361" spans="1:2" ht="14.25">
      <c r="A361" s="219" t="s">
        <v>414</v>
      </c>
      <c r="B361" s="219">
        <v>85</v>
      </c>
    </row>
    <row r="362" spans="1:2" ht="14.25">
      <c r="A362" s="219" t="s">
        <v>415</v>
      </c>
      <c r="B362" s="219">
        <v>2767</v>
      </c>
    </row>
    <row r="363" spans="1:2" ht="14.25">
      <c r="A363" s="219" t="s">
        <v>416</v>
      </c>
      <c r="B363" s="219">
        <v>3880</v>
      </c>
    </row>
    <row r="364" spans="1:2" ht="14.25">
      <c r="A364" s="219" t="s">
        <v>417</v>
      </c>
      <c r="B364" s="219">
        <v>162</v>
      </c>
    </row>
    <row r="365" spans="1:2" ht="14.25">
      <c r="A365" s="219" t="s">
        <v>418</v>
      </c>
      <c r="B365" s="219">
        <v>3083</v>
      </c>
    </row>
    <row r="366" spans="1:2" ht="14.25">
      <c r="A366" s="219" t="s">
        <v>419</v>
      </c>
      <c r="B366" s="219">
        <v>630</v>
      </c>
    </row>
    <row r="367" spans="1:2" ht="14.25">
      <c r="A367" s="219" t="s">
        <v>420</v>
      </c>
      <c r="B367" s="219">
        <v>5</v>
      </c>
    </row>
    <row r="368" spans="1:2" ht="14.25">
      <c r="A368" s="219" t="s">
        <v>421</v>
      </c>
      <c r="B368" s="219">
        <v>7036</v>
      </c>
    </row>
    <row r="369" spans="1:2" ht="14.25">
      <c r="A369" s="219" t="s">
        <v>422</v>
      </c>
      <c r="B369" s="219">
        <v>1000</v>
      </c>
    </row>
    <row r="370" spans="1:2" ht="14.25">
      <c r="A370" s="219" t="s">
        <v>423</v>
      </c>
      <c r="B370" s="219">
        <v>6036</v>
      </c>
    </row>
    <row r="371" spans="1:2" ht="14.25">
      <c r="A371" s="219" t="s">
        <v>424</v>
      </c>
      <c r="B371" s="219">
        <v>1521</v>
      </c>
    </row>
    <row r="372" spans="1:2" ht="14.25">
      <c r="A372" s="219" t="s">
        <v>425</v>
      </c>
      <c r="B372" s="219">
        <v>163</v>
      </c>
    </row>
    <row r="373" spans="1:2" ht="14.25">
      <c r="A373" s="219" t="s">
        <v>426</v>
      </c>
      <c r="B373" s="219">
        <v>379</v>
      </c>
    </row>
    <row r="374" spans="1:2" ht="14.25">
      <c r="A374" s="219" t="s">
        <v>427</v>
      </c>
      <c r="B374" s="219">
        <v>979</v>
      </c>
    </row>
    <row r="375" spans="1:2" ht="14.25">
      <c r="A375" s="219" t="s">
        <v>428</v>
      </c>
      <c r="B375" s="219">
        <v>46835</v>
      </c>
    </row>
    <row r="376" spans="1:2" ht="14.25">
      <c r="A376" s="219" t="s">
        <v>429</v>
      </c>
      <c r="B376" s="219">
        <v>7544</v>
      </c>
    </row>
    <row r="377" spans="1:2" ht="14.25">
      <c r="A377" s="219" t="s">
        <v>107</v>
      </c>
      <c r="B377" s="219">
        <v>544</v>
      </c>
    </row>
    <row r="378" spans="1:2" ht="14.25">
      <c r="A378" s="219" t="s">
        <v>430</v>
      </c>
      <c r="B378" s="219">
        <v>4395</v>
      </c>
    </row>
    <row r="379" spans="1:2" ht="14.25">
      <c r="A379" s="219" t="s">
        <v>431</v>
      </c>
      <c r="B379" s="219">
        <v>1983</v>
      </c>
    </row>
    <row r="380" spans="1:2" ht="14.25">
      <c r="A380" s="219" t="s">
        <v>432</v>
      </c>
      <c r="B380" s="219">
        <v>105</v>
      </c>
    </row>
    <row r="381" spans="1:2" ht="14.25">
      <c r="A381" s="219" t="s">
        <v>433</v>
      </c>
      <c r="B381" s="219">
        <v>327</v>
      </c>
    </row>
    <row r="382" spans="1:2" ht="14.25">
      <c r="A382" s="219" t="s">
        <v>434</v>
      </c>
      <c r="B382" s="219">
        <v>190</v>
      </c>
    </row>
    <row r="383" spans="1:2" ht="14.25">
      <c r="A383" s="219" t="s">
        <v>435</v>
      </c>
      <c r="B383" s="219">
        <v>1123</v>
      </c>
    </row>
    <row r="384" spans="1:2" ht="14.25">
      <c r="A384" s="219" t="s">
        <v>436</v>
      </c>
      <c r="B384" s="219">
        <v>91</v>
      </c>
    </row>
    <row r="385" spans="1:2" ht="14.25">
      <c r="A385" s="219" t="s">
        <v>437</v>
      </c>
      <c r="B385" s="219">
        <v>1032</v>
      </c>
    </row>
    <row r="386" spans="1:2" ht="14.25">
      <c r="A386" s="219" t="s">
        <v>438</v>
      </c>
      <c r="B386" s="219">
        <v>38168</v>
      </c>
    </row>
    <row r="387" spans="1:2" ht="14.25">
      <c r="A387" s="219" t="s">
        <v>439</v>
      </c>
      <c r="B387" s="219">
        <v>8116</v>
      </c>
    </row>
    <row r="388" spans="1:2" ht="14.25">
      <c r="A388" s="219" t="s">
        <v>440</v>
      </c>
      <c r="B388" s="219">
        <v>30052</v>
      </c>
    </row>
    <row r="389" spans="1:2" ht="14.25">
      <c r="A389" s="219" t="s">
        <v>441</v>
      </c>
      <c r="B389" s="219">
        <v>2644</v>
      </c>
    </row>
    <row r="390" spans="1:2" ht="14.25">
      <c r="A390" s="219" t="s">
        <v>442</v>
      </c>
      <c r="B390" s="219">
        <v>966</v>
      </c>
    </row>
    <row r="391" spans="1:2" ht="14.25">
      <c r="A391" s="219" t="s">
        <v>107</v>
      </c>
      <c r="B391" s="219">
        <v>344</v>
      </c>
    </row>
    <row r="392" spans="1:2" ht="14.25">
      <c r="A392" s="219" t="s">
        <v>443</v>
      </c>
      <c r="B392" s="219">
        <v>170</v>
      </c>
    </row>
    <row r="393" spans="1:2" ht="14.25">
      <c r="A393" s="219" t="s">
        <v>444</v>
      </c>
      <c r="B393" s="219">
        <v>15</v>
      </c>
    </row>
    <row r="394" spans="1:2" ht="14.25">
      <c r="A394" s="219" t="s">
        <v>445</v>
      </c>
      <c r="B394" s="219">
        <v>182</v>
      </c>
    </row>
    <row r="395" spans="1:2" ht="14.25">
      <c r="A395" s="219" t="s">
        <v>446</v>
      </c>
      <c r="B395" s="219">
        <v>255</v>
      </c>
    </row>
    <row r="396" spans="1:2" ht="14.25">
      <c r="A396" s="219" t="s">
        <v>447</v>
      </c>
      <c r="B396" s="219">
        <v>72</v>
      </c>
    </row>
    <row r="397" spans="1:2" ht="14.25">
      <c r="A397" s="219" t="s">
        <v>115</v>
      </c>
      <c r="B397" s="219">
        <v>10</v>
      </c>
    </row>
    <row r="398" spans="1:2" ht="14.25">
      <c r="A398" s="219" t="s">
        <v>448</v>
      </c>
      <c r="B398" s="219">
        <v>62</v>
      </c>
    </row>
    <row r="399" spans="1:2" ht="14.25">
      <c r="A399" s="219" t="s">
        <v>449</v>
      </c>
      <c r="B399" s="219">
        <v>792</v>
      </c>
    </row>
    <row r="400" spans="1:2" ht="14.25">
      <c r="A400" s="219" t="s">
        <v>450</v>
      </c>
      <c r="B400" s="219">
        <v>713</v>
      </c>
    </row>
    <row r="401" spans="1:2" ht="14.25">
      <c r="A401" s="219" t="s">
        <v>451</v>
      </c>
      <c r="B401" s="219">
        <v>79</v>
      </c>
    </row>
    <row r="402" spans="1:2" ht="14.25">
      <c r="A402" s="219" t="s">
        <v>452</v>
      </c>
      <c r="B402" s="219">
        <v>814</v>
      </c>
    </row>
    <row r="403" spans="1:2" ht="14.25">
      <c r="A403" s="219" t="s">
        <v>453</v>
      </c>
      <c r="B403" s="219">
        <v>814</v>
      </c>
    </row>
    <row r="404" spans="1:2" ht="14.25">
      <c r="A404" s="219" t="s">
        <v>454</v>
      </c>
      <c r="B404" s="219">
        <v>2225</v>
      </c>
    </row>
    <row r="405" spans="1:2" ht="14.25">
      <c r="A405" s="219" t="s">
        <v>455</v>
      </c>
      <c r="B405" s="219">
        <v>304</v>
      </c>
    </row>
    <row r="406" spans="1:2" ht="14.25">
      <c r="A406" s="219" t="s">
        <v>456</v>
      </c>
      <c r="B406" s="219">
        <v>304</v>
      </c>
    </row>
    <row r="407" spans="1:2" ht="14.25">
      <c r="A407" s="219" t="s">
        <v>457</v>
      </c>
      <c r="B407" s="219">
        <v>1035</v>
      </c>
    </row>
    <row r="408" spans="1:2" ht="14.25">
      <c r="A408" s="219" t="s">
        <v>107</v>
      </c>
      <c r="B408" s="219">
        <v>129</v>
      </c>
    </row>
    <row r="409" spans="1:2" ht="14.25">
      <c r="A409" s="219" t="s">
        <v>458</v>
      </c>
      <c r="B409" s="219">
        <v>106</v>
      </c>
    </row>
    <row r="410" spans="1:2" ht="14.25">
      <c r="A410" s="219" t="s">
        <v>459</v>
      </c>
      <c r="B410" s="219">
        <v>800</v>
      </c>
    </row>
    <row r="411" spans="1:2" ht="14.25">
      <c r="A411" s="219" t="s">
        <v>460</v>
      </c>
      <c r="B411" s="219">
        <v>886</v>
      </c>
    </row>
    <row r="412" spans="1:2" ht="14.25">
      <c r="A412" s="219" t="s">
        <v>461</v>
      </c>
      <c r="B412" s="219">
        <v>886</v>
      </c>
    </row>
    <row r="413" spans="1:2" ht="14.25">
      <c r="A413" s="219" t="s">
        <v>462</v>
      </c>
      <c r="B413" s="219">
        <v>6838</v>
      </c>
    </row>
    <row r="414" spans="1:2" ht="14.25">
      <c r="A414" s="219" t="s">
        <v>463</v>
      </c>
      <c r="B414" s="219">
        <v>6641</v>
      </c>
    </row>
    <row r="415" spans="1:2" ht="14.25">
      <c r="A415" s="219" t="s">
        <v>107</v>
      </c>
      <c r="B415" s="219">
        <v>728</v>
      </c>
    </row>
    <row r="416" spans="1:2" ht="14.25">
      <c r="A416" s="219" t="s">
        <v>464</v>
      </c>
      <c r="B416" s="219">
        <v>15</v>
      </c>
    </row>
    <row r="417" spans="1:2" ht="14.25">
      <c r="A417" s="219" t="s">
        <v>465</v>
      </c>
      <c r="B417" s="219">
        <v>140</v>
      </c>
    </row>
    <row r="418" spans="1:2" ht="14.25">
      <c r="A418" s="219" t="s">
        <v>466</v>
      </c>
      <c r="B418" s="219">
        <v>20</v>
      </c>
    </row>
    <row r="419" spans="1:2" ht="14.25">
      <c r="A419" s="219" t="s">
        <v>467</v>
      </c>
      <c r="B419" s="219">
        <v>2961</v>
      </c>
    </row>
    <row r="420" spans="1:2" ht="14.25">
      <c r="A420" s="219" t="s">
        <v>468</v>
      </c>
      <c r="B420" s="219">
        <v>1660</v>
      </c>
    </row>
    <row r="421" spans="1:2" ht="14.25">
      <c r="A421" s="219" t="s">
        <v>469</v>
      </c>
      <c r="B421" s="219">
        <v>20</v>
      </c>
    </row>
    <row r="422" spans="1:2" ht="14.25">
      <c r="A422" s="219" t="s">
        <v>112</v>
      </c>
      <c r="B422" s="219">
        <v>664</v>
      </c>
    </row>
    <row r="423" spans="1:2" ht="14.25">
      <c r="A423" s="219" t="s">
        <v>470</v>
      </c>
      <c r="B423" s="219">
        <v>433</v>
      </c>
    </row>
    <row r="424" spans="1:2" ht="14.25">
      <c r="A424" s="219" t="s">
        <v>471</v>
      </c>
      <c r="B424" s="219">
        <v>197</v>
      </c>
    </row>
    <row r="425" spans="1:2" ht="14.25">
      <c r="A425" s="219" t="s">
        <v>472</v>
      </c>
      <c r="B425" s="219">
        <v>130</v>
      </c>
    </row>
    <row r="426" spans="1:2" ht="14.25">
      <c r="A426" s="219" t="s">
        <v>473</v>
      </c>
      <c r="B426" s="219">
        <v>38</v>
      </c>
    </row>
    <row r="427" spans="1:2" ht="14.25">
      <c r="A427" s="219" t="s">
        <v>474</v>
      </c>
      <c r="B427" s="219">
        <v>29</v>
      </c>
    </row>
    <row r="428" spans="1:2" ht="14.25">
      <c r="A428" s="219" t="s">
        <v>475</v>
      </c>
      <c r="B428" s="219">
        <v>19848</v>
      </c>
    </row>
    <row r="429" spans="1:2" ht="14.25">
      <c r="A429" s="219" t="s">
        <v>476</v>
      </c>
      <c r="B429" s="219">
        <v>12060</v>
      </c>
    </row>
    <row r="430" spans="1:2" ht="14.25">
      <c r="A430" s="219" t="s">
        <v>477</v>
      </c>
      <c r="B430" s="219">
        <v>3070</v>
      </c>
    </row>
    <row r="431" spans="1:2" ht="14.25">
      <c r="A431" s="219" t="s">
        <v>478</v>
      </c>
      <c r="B431" s="219">
        <v>2775</v>
      </c>
    </row>
    <row r="432" spans="1:2" ht="14.25">
      <c r="A432" s="219" t="s">
        <v>479</v>
      </c>
      <c r="B432" s="219">
        <v>4285</v>
      </c>
    </row>
    <row r="433" spans="1:2" ht="14.25">
      <c r="A433" s="219" t="s">
        <v>480</v>
      </c>
      <c r="B433" s="219">
        <v>1930</v>
      </c>
    </row>
    <row r="434" spans="1:2" ht="14.25">
      <c r="A434" s="219" t="s">
        <v>481</v>
      </c>
      <c r="B434" s="219">
        <v>7389</v>
      </c>
    </row>
    <row r="435" spans="1:2" ht="14.25">
      <c r="A435" s="219" t="s">
        <v>482</v>
      </c>
      <c r="B435" s="219">
        <v>7389</v>
      </c>
    </row>
    <row r="436" spans="1:2" ht="14.25">
      <c r="A436" s="219" t="s">
        <v>483</v>
      </c>
      <c r="B436" s="219">
        <v>399</v>
      </c>
    </row>
    <row r="437" spans="1:2" ht="14.25">
      <c r="A437" s="219" t="s">
        <v>484</v>
      </c>
      <c r="B437" s="219">
        <v>399</v>
      </c>
    </row>
    <row r="438" spans="1:2" ht="14.25">
      <c r="A438" s="219" t="s">
        <v>485</v>
      </c>
      <c r="B438" s="219">
        <v>30</v>
      </c>
    </row>
    <row r="439" spans="1:2" ht="14.25">
      <c r="A439" s="219" t="s">
        <v>486</v>
      </c>
      <c r="B439" s="219">
        <v>30</v>
      </c>
    </row>
    <row r="440" spans="1:2" ht="14.25">
      <c r="A440" s="219" t="s">
        <v>487</v>
      </c>
      <c r="B440" s="219">
        <v>30</v>
      </c>
    </row>
    <row r="441" spans="1:2" ht="14.25">
      <c r="A441" s="219" t="s">
        <v>488</v>
      </c>
      <c r="B441" s="219">
        <v>50</v>
      </c>
    </row>
    <row r="442" spans="1:2" ht="14.25">
      <c r="A442" s="219" t="s">
        <v>489</v>
      </c>
      <c r="B442" s="219">
        <v>50</v>
      </c>
    </row>
    <row r="443" spans="1:2" ht="14.25">
      <c r="A443" s="219" t="s">
        <v>490</v>
      </c>
      <c r="B443" s="219">
        <v>50</v>
      </c>
    </row>
    <row r="444" spans="1:2" ht="14.25">
      <c r="A444" s="219" t="s">
        <v>491</v>
      </c>
      <c r="B444" s="219">
        <v>5901</v>
      </c>
    </row>
    <row r="445" spans="1:2" ht="14.25">
      <c r="A445" s="219" t="s">
        <v>492</v>
      </c>
      <c r="B445" s="219">
        <v>5901</v>
      </c>
    </row>
    <row r="446" spans="1:2" ht="14.25">
      <c r="A446" s="219" t="s">
        <v>493</v>
      </c>
      <c r="B446" s="219">
        <v>5901</v>
      </c>
    </row>
    <row r="447" spans="1:2" ht="14.25">
      <c r="A447" s="219" t="s">
        <v>494</v>
      </c>
      <c r="B447" s="219">
        <v>1</v>
      </c>
    </row>
    <row r="448" spans="1:2" ht="14.25">
      <c r="A448" s="219" t="s">
        <v>495</v>
      </c>
      <c r="B448" s="219">
        <v>1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52"/>
  <sheetViews>
    <sheetView zoomScaleSheetLayoutView="100" workbookViewId="0" topLeftCell="A1">
      <selection activeCell="G6" sqref="G6"/>
    </sheetView>
  </sheetViews>
  <sheetFormatPr defaultColWidth="9.00390625" defaultRowHeight="14.25"/>
  <cols>
    <col min="1" max="1" width="34.00390625" style="201" customWidth="1"/>
    <col min="2" max="2" width="22.75390625" style="201" customWidth="1"/>
    <col min="3" max="3" width="24.75390625" style="201" customWidth="1"/>
    <col min="4" max="16384" width="9.00390625" style="201" customWidth="1"/>
  </cols>
  <sheetData>
    <row r="1" spans="1:3" ht="18.75">
      <c r="A1" s="429" t="s">
        <v>496</v>
      </c>
      <c r="B1" s="429"/>
      <c r="C1" s="429"/>
    </row>
    <row r="2" spans="1:3" ht="25.5" customHeight="1">
      <c r="A2" s="430" t="s">
        <v>497</v>
      </c>
      <c r="B2" s="430"/>
      <c r="C2" s="430"/>
    </row>
    <row r="3" spans="1:3" ht="20.25" customHeight="1">
      <c r="A3" s="431" t="s">
        <v>498</v>
      </c>
      <c r="B3" s="431"/>
      <c r="C3" s="431"/>
    </row>
    <row r="4" spans="1:3" ht="14.25" customHeight="1">
      <c r="A4" s="191"/>
      <c r="B4" s="191"/>
      <c r="C4" s="368" t="s">
        <v>74</v>
      </c>
    </row>
    <row r="5" spans="1:3" ht="21.75" customHeight="1">
      <c r="A5" s="203"/>
      <c r="B5" s="204" t="s">
        <v>499</v>
      </c>
      <c r="C5" s="194" t="s">
        <v>6</v>
      </c>
    </row>
    <row r="6" spans="1:3" s="202" customFormat="1" ht="21.75" customHeight="1">
      <c r="A6" s="205" t="s">
        <v>500</v>
      </c>
      <c r="B6" s="206"/>
      <c r="C6" s="206"/>
    </row>
    <row r="7" spans="1:3" s="202" customFormat="1" ht="18.75" customHeight="1">
      <c r="A7" s="207" t="s">
        <v>501</v>
      </c>
      <c r="B7" s="208"/>
      <c r="C7" s="208"/>
    </row>
    <row r="8" spans="1:3" s="202" customFormat="1" ht="18.75" customHeight="1">
      <c r="A8" s="207" t="s">
        <v>502</v>
      </c>
      <c r="B8" s="208"/>
      <c r="C8" s="208"/>
    </row>
    <row r="9" spans="1:3" s="202" customFormat="1" ht="18.75" customHeight="1">
      <c r="A9" s="207" t="s">
        <v>503</v>
      </c>
      <c r="B9" s="208"/>
      <c r="C9" s="208"/>
    </row>
    <row r="10" spans="1:3" ht="18.75" customHeight="1">
      <c r="A10" s="207" t="s">
        <v>504</v>
      </c>
      <c r="B10" s="208"/>
      <c r="C10" s="208"/>
    </row>
    <row r="11" spans="1:3" s="202" customFormat="1" ht="18.75" customHeight="1">
      <c r="A11" s="207" t="s">
        <v>505</v>
      </c>
      <c r="B11" s="208"/>
      <c r="C11" s="208"/>
    </row>
    <row r="12" spans="1:3" ht="18.75" customHeight="1">
      <c r="A12" s="207" t="s">
        <v>506</v>
      </c>
      <c r="B12" s="208"/>
      <c r="C12" s="208"/>
    </row>
    <row r="13" spans="1:3" ht="18.75" customHeight="1">
      <c r="A13" s="207" t="s">
        <v>507</v>
      </c>
      <c r="B13" s="208"/>
      <c r="C13" s="208"/>
    </row>
    <row r="14" spans="1:3" ht="18.75" customHeight="1">
      <c r="A14" s="207" t="s">
        <v>508</v>
      </c>
      <c r="B14" s="208"/>
      <c r="C14" s="208"/>
    </row>
    <row r="15" spans="1:3" ht="18.75" customHeight="1">
      <c r="A15" s="207" t="s">
        <v>509</v>
      </c>
      <c r="B15" s="208"/>
      <c r="C15" s="208"/>
    </row>
    <row r="16" spans="1:3" ht="18.75" customHeight="1">
      <c r="A16" s="207" t="s">
        <v>510</v>
      </c>
      <c r="B16" s="208"/>
      <c r="C16" s="208"/>
    </row>
    <row r="17" spans="1:3" ht="18.75" customHeight="1">
      <c r="A17" s="207" t="s">
        <v>511</v>
      </c>
      <c r="B17" s="208"/>
      <c r="C17" s="208"/>
    </row>
    <row r="18" spans="1:3" ht="18.75" customHeight="1">
      <c r="A18" s="207" t="s">
        <v>512</v>
      </c>
      <c r="B18" s="208"/>
      <c r="C18" s="208"/>
    </row>
    <row r="19" spans="1:3" s="202" customFormat="1" ht="18.75" customHeight="1">
      <c r="A19" s="207" t="s">
        <v>513</v>
      </c>
      <c r="B19" s="208"/>
      <c r="C19" s="208"/>
    </row>
    <row r="20" spans="1:3" s="202" customFormat="1" ht="18.75" customHeight="1">
      <c r="A20" s="207" t="s">
        <v>514</v>
      </c>
      <c r="B20" s="208"/>
      <c r="C20" s="208"/>
    </row>
    <row r="21" spans="1:3" s="202" customFormat="1" ht="18.75" customHeight="1">
      <c r="A21" s="207" t="s">
        <v>515</v>
      </c>
      <c r="B21" s="208"/>
      <c r="C21" s="208"/>
    </row>
    <row r="22" spans="1:3" s="202" customFormat="1" ht="18.75" customHeight="1">
      <c r="A22" s="207" t="s">
        <v>516</v>
      </c>
      <c r="B22" s="208"/>
      <c r="C22" s="208"/>
    </row>
    <row r="23" spans="1:3" s="202" customFormat="1" ht="18.75" customHeight="1">
      <c r="A23" s="207" t="s">
        <v>517</v>
      </c>
      <c r="B23" s="208"/>
      <c r="C23" s="208"/>
    </row>
    <row r="24" spans="1:3" s="202" customFormat="1" ht="18.75" customHeight="1">
      <c r="A24" s="207" t="s">
        <v>518</v>
      </c>
      <c r="B24" s="208"/>
      <c r="C24" s="208"/>
    </row>
    <row r="25" spans="1:3" s="202" customFormat="1" ht="18.75" customHeight="1">
      <c r="A25" s="207" t="s">
        <v>519</v>
      </c>
      <c r="B25" s="208"/>
      <c r="C25" s="208"/>
    </row>
    <row r="26" spans="1:3" s="202" customFormat="1" ht="18.75" customHeight="1">
      <c r="A26" s="207" t="s">
        <v>520</v>
      </c>
      <c r="B26" s="208"/>
      <c r="C26" s="208"/>
    </row>
    <row r="27" spans="1:3" s="202" customFormat="1" ht="18.75" customHeight="1">
      <c r="A27" s="207" t="s">
        <v>521</v>
      </c>
      <c r="B27" s="208"/>
      <c r="C27" s="208"/>
    </row>
    <row r="28" spans="1:3" s="202" customFormat="1" ht="18.75" customHeight="1">
      <c r="A28" s="207" t="s">
        <v>522</v>
      </c>
      <c r="B28" s="208"/>
      <c r="C28" s="208"/>
    </row>
    <row r="29" spans="1:3" s="202" customFormat="1" ht="18.75" customHeight="1">
      <c r="A29" s="207" t="s">
        <v>523</v>
      </c>
      <c r="B29" s="208"/>
      <c r="C29" s="208"/>
    </row>
    <row r="30" spans="1:3" s="202" customFormat="1" ht="18.75" customHeight="1">
      <c r="A30" s="207" t="s">
        <v>524</v>
      </c>
      <c r="B30" s="208"/>
      <c r="C30" s="208"/>
    </row>
    <row r="31" spans="1:3" s="202" customFormat="1" ht="18.75" customHeight="1">
      <c r="A31" s="207" t="s">
        <v>525</v>
      </c>
      <c r="B31" s="208"/>
      <c r="C31" s="208"/>
    </row>
    <row r="32" spans="1:3" s="202" customFormat="1" ht="18.75" customHeight="1">
      <c r="A32" s="207" t="s">
        <v>526</v>
      </c>
      <c r="B32" s="208"/>
      <c r="C32" s="208"/>
    </row>
    <row r="33" spans="1:3" s="202" customFormat="1" ht="18.75" customHeight="1">
      <c r="A33" s="207" t="s">
        <v>527</v>
      </c>
      <c r="B33" s="208"/>
      <c r="C33" s="208"/>
    </row>
    <row r="34" spans="1:3" s="202" customFormat="1" ht="18.75" customHeight="1">
      <c r="A34" s="207" t="s">
        <v>528</v>
      </c>
      <c r="B34" s="208"/>
      <c r="C34" s="208"/>
    </row>
    <row r="35" spans="1:3" s="202" customFormat="1" ht="18.75" customHeight="1">
      <c r="A35" s="207" t="s">
        <v>529</v>
      </c>
      <c r="B35" s="208"/>
      <c r="C35" s="208"/>
    </row>
    <row r="36" spans="1:3" s="202" customFormat="1" ht="18.75" customHeight="1">
      <c r="A36" s="209" t="s">
        <v>530</v>
      </c>
      <c r="B36" s="210"/>
      <c r="C36" s="210"/>
    </row>
    <row r="37" spans="1:3" s="202" customFormat="1" ht="18.75" customHeight="1">
      <c r="A37" s="209" t="s">
        <v>531</v>
      </c>
      <c r="B37" s="208"/>
      <c r="C37" s="208"/>
    </row>
    <row r="38" spans="1:3" s="371" customFormat="1" ht="18.75" customHeight="1">
      <c r="A38" s="48" t="s">
        <v>532</v>
      </c>
      <c r="B38" s="208"/>
      <c r="C38" s="208"/>
    </row>
    <row r="39" spans="1:3" s="371" customFormat="1" ht="18.75" customHeight="1">
      <c r="A39" s="432" t="s">
        <v>533</v>
      </c>
      <c r="B39" s="432"/>
      <c r="C39" s="432"/>
    </row>
    <row r="40" spans="1:3" s="371" customFormat="1" ht="14.25" customHeight="1">
      <c r="A40" s="373"/>
      <c r="B40" s="374"/>
      <c r="C40" s="374"/>
    </row>
    <row r="41" spans="1:3" s="371" customFormat="1" ht="14.25" customHeight="1">
      <c r="A41" s="373"/>
      <c r="B41" s="374"/>
      <c r="C41" s="374"/>
    </row>
    <row r="42" spans="1:3" s="371" customFormat="1" ht="14.25" customHeight="1">
      <c r="A42" s="373"/>
      <c r="B42" s="374"/>
      <c r="C42" s="374"/>
    </row>
    <row r="43" spans="1:3" s="371" customFormat="1" ht="14.25" customHeight="1">
      <c r="A43" s="373"/>
      <c r="B43" s="374"/>
      <c r="C43" s="374"/>
    </row>
    <row r="44" spans="1:3" s="371" customFormat="1" ht="14.25" customHeight="1">
      <c r="A44" s="373"/>
      <c r="B44" s="374"/>
      <c r="C44" s="374"/>
    </row>
    <row r="45" spans="1:3" s="371" customFormat="1" ht="14.25" customHeight="1">
      <c r="A45" s="375"/>
      <c r="B45" s="374"/>
      <c r="C45" s="374"/>
    </row>
    <row r="46" spans="1:3" s="371" customFormat="1" ht="14.25" customHeight="1">
      <c r="A46" s="373"/>
      <c r="B46" s="374"/>
      <c r="C46" s="374"/>
    </row>
    <row r="47" spans="1:3" s="371" customFormat="1" ht="14.25" customHeight="1">
      <c r="A47" s="373"/>
      <c r="B47" s="374"/>
      <c r="C47" s="374"/>
    </row>
    <row r="48" spans="1:3" s="371" customFormat="1" ht="14.25" customHeight="1">
      <c r="A48" s="373"/>
      <c r="B48" s="374"/>
      <c r="C48" s="374"/>
    </row>
    <row r="49" spans="1:3" s="371" customFormat="1" ht="14.25" customHeight="1">
      <c r="A49" s="373"/>
      <c r="B49" s="374"/>
      <c r="C49" s="374"/>
    </row>
    <row r="50" spans="1:3" s="371" customFormat="1" ht="14.25" customHeight="1">
      <c r="A50" s="373"/>
      <c r="B50" s="374"/>
      <c r="C50" s="374"/>
    </row>
    <row r="51" spans="1:3" s="371" customFormat="1" ht="14.25" customHeight="1">
      <c r="A51" s="373"/>
      <c r="B51" s="374"/>
      <c r="C51" s="374"/>
    </row>
    <row r="52" spans="1:3" s="372" customFormat="1" ht="14.25" customHeight="1">
      <c r="A52" s="375"/>
      <c r="B52" s="374"/>
      <c r="C52" s="376" t="s">
        <v>18</v>
      </c>
    </row>
    <row r="53" s="372" customFormat="1" ht="13.5"/>
    <row r="54" s="372" customFormat="1" ht="13.5"/>
    <row r="55" s="372" customFormat="1" ht="13.5"/>
    <row r="56" s="372" customFormat="1" ht="13.5"/>
  </sheetData>
  <sheetProtection/>
  <mergeCells count="4">
    <mergeCell ref="A1:C1"/>
    <mergeCell ref="A2:C2"/>
    <mergeCell ref="A3:C3"/>
    <mergeCell ref="A39:C3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4"/>
  <sheetViews>
    <sheetView zoomScaleSheetLayoutView="100" workbookViewId="0" topLeftCell="A1">
      <selection activeCell="F10" sqref="F10"/>
    </sheetView>
  </sheetViews>
  <sheetFormatPr defaultColWidth="10.00390625" defaultRowHeight="14.25"/>
  <cols>
    <col min="1" max="1" width="44.75390625" style="366" customWidth="1"/>
    <col min="2" max="3" width="17.125" style="189" customWidth="1"/>
    <col min="4" max="16384" width="10.00390625" style="189" customWidth="1"/>
  </cols>
  <sheetData>
    <row r="1" spans="1:3" ht="18.75">
      <c r="A1" s="429" t="s">
        <v>534</v>
      </c>
      <c r="B1" s="429"/>
      <c r="C1" s="429"/>
    </row>
    <row r="2" spans="1:3" ht="24">
      <c r="A2" s="430" t="s">
        <v>497</v>
      </c>
      <c r="B2" s="430"/>
      <c r="C2" s="430"/>
    </row>
    <row r="3" spans="1:3" ht="13.5">
      <c r="A3" s="431" t="s">
        <v>535</v>
      </c>
      <c r="B3" s="431"/>
      <c r="C3" s="431"/>
    </row>
    <row r="4" spans="1:3" ht="20.25" customHeight="1">
      <c r="A4" s="367"/>
      <c r="B4" s="368"/>
      <c r="C4" s="368" t="s">
        <v>74</v>
      </c>
    </row>
    <row r="5" spans="1:3" ht="24" customHeight="1">
      <c r="A5" s="193"/>
      <c r="B5" s="194" t="s">
        <v>499</v>
      </c>
      <c r="C5" s="194" t="s">
        <v>6</v>
      </c>
    </row>
    <row r="6" spans="1:3" ht="22.5" customHeight="1">
      <c r="A6" s="205" t="s">
        <v>500</v>
      </c>
      <c r="B6" s="194"/>
      <c r="C6" s="194"/>
    </row>
    <row r="7" spans="1:3" ht="19.5" customHeight="1">
      <c r="A7" s="197" t="s">
        <v>536</v>
      </c>
      <c r="B7" s="369"/>
      <c r="C7" s="369"/>
    </row>
    <row r="8" spans="1:3" ht="19.5" customHeight="1">
      <c r="A8" s="197" t="s">
        <v>537</v>
      </c>
      <c r="B8" s="369"/>
      <c r="C8" s="369"/>
    </row>
    <row r="9" spans="1:3" ht="19.5" customHeight="1">
      <c r="A9" s="197" t="s">
        <v>538</v>
      </c>
      <c r="B9" s="369"/>
      <c r="C9" s="369"/>
    </row>
    <row r="10" spans="1:3" ht="19.5" customHeight="1">
      <c r="A10" s="197" t="s">
        <v>539</v>
      </c>
      <c r="B10" s="369"/>
      <c r="C10" s="369"/>
    </row>
    <row r="11" spans="1:3" ht="19.5" customHeight="1">
      <c r="A11" s="197" t="s">
        <v>540</v>
      </c>
      <c r="B11" s="369"/>
      <c r="C11" s="369"/>
    </row>
    <row r="12" spans="1:3" ht="19.5" customHeight="1">
      <c r="A12" s="197" t="s">
        <v>541</v>
      </c>
      <c r="B12" s="369"/>
      <c r="C12" s="369"/>
    </row>
    <row r="13" spans="1:3" ht="19.5" customHeight="1">
      <c r="A13" s="197" t="s">
        <v>542</v>
      </c>
      <c r="B13" s="369"/>
      <c r="C13" s="369"/>
    </row>
    <row r="14" spans="1:3" ht="19.5" customHeight="1">
      <c r="A14" s="197" t="s">
        <v>543</v>
      </c>
      <c r="B14" s="369"/>
      <c r="C14" s="369"/>
    </row>
    <row r="15" spans="1:3" ht="18.75" customHeight="1">
      <c r="A15" s="197" t="s">
        <v>544</v>
      </c>
      <c r="B15" s="369"/>
      <c r="C15" s="369"/>
    </row>
    <row r="16" spans="1:3" ht="19.5" customHeight="1">
      <c r="A16" s="197" t="s">
        <v>545</v>
      </c>
      <c r="B16" s="369"/>
      <c r="C16" s="369"/>
    </row>
    <row r="17" spans="1:3" ht="19.5" customHeight="1">
      <c r="A17" s="370" t="s">
        <v>546</v>
      </c>
      <c r="B17" s="369"/>
      <c r="C17" s="369"/>
    </row>
    <row r="18" spans="1:3" ht="19.5" customHeight="1">
      <c r="A18" s="370" t="s">
        <v>547</v>
      </c>
      <c r="B18" s="369"/>
      <c r="C18" s="369"/>
    </row>
    <row r="19" spans="1:3" ht="19.5" customHeight="1">
      <c r="A19" s="370" t="s">
        <v>548</v>
      </c>
      <c r="B19" s="369"/>
      <c r="C19" s="369"/>
    </row>
    <row r="20" spans="1:3" ht="19.5" customHeight="1">
      <c r="A20" s="370" t="s">
        <v>549</v>
      </c>
      <c r="B20" s="369"/>
      <c r="C20" s="369"/>
    </row>
    <row r="21" spans="1:3" ht="19.5" customHeight="1">
      <c r="A21" s="370" t="s">
        <v>550</v>
      </c>
      <c r="B21" s="369"/>
      <c r="C21" s="369"/>
    </row>
    <row r="22" spans="1:3" ht="19.5" customHeight="1">
      <c r="A22" s="370" t="s">
        <v>551</v>
      </c>
      <c r="B22" s="369"/>
      <c r="C22" s="369"/>
    </row>
    <row r="23" spans="1:3" ht="19.5" customHeight="1">
      <c r="A23" s="370" t="s">
        <v>552</v>
      </c>
      <c r="B23" s="369"/>
      <c r="C23" s="369"/>
    </row>
    <row r="24" spans="1:3" ht="19.5" customHeight="1">
      <c r="A24" s="199" t="s">
        <v>553</v>
      </c>
      <c r="B24" s="369"/>
      <c r="C24" s="369"/>
    </row>
    <row r="25" spans="1:3" ht="19.5" customHeight="1">
      <c r="A25" s="199" t="s">
        <v>554</v>
      </c>
      <c r="B25" s="369"/>
      <c r="C25" s="369"/>
    </row>
    <row r="26" spans="1:3" ht="19.5" customHeight="1">
      <c r="A26" s="199" t="s">
        <v>555</v>
      </c>
      <c r="B26" s="369"/>
      <c r="C26" s="369"/>
    </row>
    <row r="27" spans="1:3" ht="19.5" customHeight="1">
      <c r="A27" s="199" t="s">
        <v>556</v>
      </c>
      <c r="B27" s="369"/>
      <c r="C27" s="369"/>
    </row>
    <row r="28" spans="1:3" ht="19.5" customHeight="1">
      <c r="A28" s="199" t="s">
        <v>557</v>
      </c>
      <c r="B28" s="369"/>
      <c r="C28" s="369"/>
    </row>
    <row r="29" spans="1:3" ht="19.5" customHeight="1">
      <c r="A29" s="199" t="s">
        <v>558</v>
      </c>
      <c r="B29" s="369"/>
      <c r="C29" s="369"/>
    </row>
    <row r="30" spans="1:3" ht="19.5" customHeight="1">
      <c r="A30" s="199" t="s">
        <v>559</v>
      </c>
      <c r="B30" s="369"/>
      <c r="C30" s="369"/>
    </row>
    <row r="31" spans="1:3" ht="19.5" customHeight="1">
      <c r="A31" s="199" t="s">
        <v>560</v>
      </c>
      <c r="B31" s="369"/>
      <c r="C31" s="369"/>
    </row>
    <row r="32" spans="1:3" ht="19.5" customHeight="1">
      <c r="A32" s="199" t="s">
        <v>561</v>
      </c>
      <c r="B32" s="369"/>
      <c r="C32" s="369"/>
    </row>
    <row r="33" spans="1:3" ht="19.5" customHeight="1">
      <c r="A33" s="199" t="s">
        <v>562</v>
      </c>
      <c r="B33" s="369"/>
      <c r="C33" s="369"/>
    </row>
    <row r="34" spans="1:3" ht="19.5" customHeight="1">
      <c r="A34" s="199" t="s">
        <v>563</v>
      </c>
      <c r="B34" s="369"/>
      <c r="C34" s="369"/>
    </row>
    <row r="35" spans="1:3" ht="19.5" customHeight="1">
      <c r="A35" s="199" t="s">
        <v>564</v>
      </c>
      <c r="B35" s="369"/>
      <c r="C35" s="369"/>
    </row>
    <row r="36" spans="1:3" ht="19.5" customHeight="1">
      <c r="A36" s="199" t="s">
        <v>565</v>
      </c>
      <c r="B36" s="369"/>
      <c r="C36" s="369"/>
    </row>
    <row r="37" spans="1:3" ht="19.5" customHeight="1">
      <c r="A37" s="199" t="s">
        <v>566</v>
      </c>
      <c r="B37" s="369"/>
      <c r="C37" s="369"/>
    </row>
    <row r="38" spans="1:3" ht="19.5" customHeight="1">
      <c r="A38" s="199" t="s">
        <v>567</v>
      </c>
      <c r="B38" s="369"/>
      <c r="C38" s="369"/>
    </row>
    <row r="39" spans="1:3" ht="19.5" customHeight="1">
      <c r="A39" s="199" t="s">
        <v>568</v>
      </c>
      <c r="B39" s="369"/>
      <c r="C39" s="369"/>
    </row>
    <row r="40" spans="1:3" ht="19.5" customHeight="1">
      <c r="A40" s="199" t="s">
        <v>569</v>
      </c>
      <c r="B40" s="369"/>
      <c r="C40" s="369"/>
    </row>
    <row r="41" spans="1:3" ht="19.5" customHeight="1">
      <c r="A41" s="199" t="s">
        <v>570</v>
      </c>
      <c r="B41" s="369"/>
      <c r="C41" s="369"/>
    </row>
    <row r="42" spans="1:3" ht="19.5" customHeight="1">
      <c r="A42" s="199" t="s">
        <v>571</v>
      </c>
      <c r="B42" s="369"/>
      <c r="C42" s="369"/>
    </row>
    <row r="43" spans="1:3" ht="19.5" customHeight="1">
      <c r="A43" s="199" t="s">
        <v>572</v>
      </c>
      <c r="B43" s="369"/>
      <c r="C43" s="369"/>
    </row>
    <row r="44" spans="1:3" ht="19.5" customHeight="1">
      <c r="A44" s="199" t="s">
        <v>573</v>
      </c>
      <c r="B44" s="369"/>
      <c r="C44" s="369"/>
    </row>
    <row r="45" spans="1:3" ht="19.5" customHeight="1">
      <c r="A45" s="199" t="s">
        <v>574</v>
      </c>
      <c r="B45" s="369"/>
      <c r="C45" s="369"/>
    </row>
    <row r="46" spans="1:3" ht="19.5" customHeight="1">
      <c r="A46" s="199" t="s">
        <v>575</v>
      </c>
      <c r="B46" s="369"/>
      <c r="C46" s="369"/>
    </row>
    <row r="47" spans="1:3" ht="19.5" customHeight="1">
      <c r="A47" s="199" t="s">
        <v>576</v>
      </c>
      <c r="B47" s="369"/>
      <c r="C47" s="369"/>
    </row>
    <row r="48" spans="1:3" ht="19.5" customHeight="1">
      <c r="A48" s="199" t="s">
        <v>577</v>
      </c>
      <c r="B48" s="369"/>
      <c r="C48" s="369"/>
    </row>
    <row r="49" spans="1:3" ht="19.5" customHeight="1">
      <c r="A49" s="199" t="s">
        <v>578</v>
      </c>
      <c r="B49" s="369"/>
      <c r="C49" s="369"/>
    </row>
    <row r="50" spans="1:3" ht="19.5" customHeight="1">
      <c r="A50" s="199" t="s">
        <v>579</v>
      </c>
      <c r="B50" s="369"/>
      <c r="C50" s="369"/>
    </row>
    <row r="51" spans="1:3" ht="19.5" customHeight="1">
      <c r="A51" s="199" t="s">
        <v>580</v>
      </c>
      <c r="B51" s="369"/>
      <c r="C51" s="369"/>
    </row>
    <row r="52" spans="1:3" ht="19.5" customHeight="1">
      <c r="A52" s="199" t="s">
        <v>581</v>
      </c>
      <c r="B52" s="369"/>
      <c r="C52" s="369"/>
    </row>
    <row r="53" spans="1:3" ht="19.5" customHeight="1">
      <c r="A53" s="199" t="s">
        <v>582</v>
      </c>
      <c r="B53" s="369"/>
      <c r="C53" s="369"/>
    </row>
    <row r="54" spans="1:3" ht="19.5" customHeight="1">
      <c r="A54" s="199" t="s">
        <v>583</v>
      </c>
      <c r="B54" s="369"/>
      <c r="C54" s="369"/>
    </row>
    <row r="55" spans="1:3" ht="19.5" customHeight="1">
      <c r="A55" s="199" t="s">
        <v>584</v>
      </c>
      <c r="B55" s="369"/>
      <c r="C55" s="369"/>
    </row>
    <row r="56" spans="1:3" ht="19.5" customHeight="1">
      <c r="A56" s="199" t="s">
        <v>585</v>
      </c>
      <c r="B56" s="369"/>
      <c r="C56" s="369"/>
    </row>
    <row r="57" spans="1:3" ht="19.5" customHeight="1">
      <c r="A57" s="199" t="s">
        <v>586</v>
      </c>
      <c r="B57" s="369"/>
      <c r="C57" s="369"/>
    </row>
    <row r="58" spans="1:3" ht="19.5" customHeight="1">
      <c r="A58" s="199" t="s">
        <v>587</v>
      </c>
      <c r="B58" s="369"/>
      <c r="C58" s="369"/>
    </row>
    <row r="59" spans="1:3" ht="19.5" customHeight="1">
      <c r="A59" s="199" t="s">
        <v>588</v>
      </c>
      <c r="B59" s="369"/>
      <c r="C59" s="369"/>
    </row>
    <row r="60" spans="1:3" ht="19.5" customHeight="1">
      <c r="A60" s="199" t="s">
        <v>589</v>
      </c>
      <c r="B60" s="369"/>
      <c r="C60" s="369"/>
    </row>
    <row r="61" spans="1:3" ht="19.5" customHeight="1">
      <c r="A61" s="199" t="s">
        <v>590</v>
      </c>
      <c r="B61" s="369"/>
      <c r="C61" s="369"/>
    </row>
    <row r="62" spans="1:3" ht="19.5" customHeight="1">
      <c r="A62" s="199" t="s">
        <v>591</v>
      </c>
      <c r="B62" s="369"/>
      <c r="C62" s="369"/>
    </row>
    <row r="63" spans="1:3" ht="19.5" customHeight="1">
      <c r="A63" s="199" t="s">
        <v>592</v>
      </c>
      <c r="B63" s="369"/>
      <c r="C63" s="369"/>
    </row>
    <row r="64" spans="1:3" ht="19.5" customHeight="1">
      <c r="A64" s="199" t="s">
        <v>593</v>
      </c>
      <c r="B64" s="369"/>
      <c r="C64" s="369"/>
    </row>
    <row r="65" spans="1:3" ht="19.5" customHeight="1">
      <c r="A65" s="199" t="s">
        <v>594</v>
      </c>
      <c r="B65" s="369"/>
      <c r="C65" s="369"/>
    </row>
    <row r="66" spans="1:3" ht="19.5" customHeight="1">
      <c r="A66" s="199" t="s">
        <v>595</v>
      </c>
      <c r="B66" s="369"/>
      <c r="C66" s="369"/>
    </row>
    <row r="67" spans="1:3" ht="19.5" customHeight="1">
      <c r="A67" s="199" t="s">
        <v>596</v>
      </c>
      <c r="B67" s="369"/>
      <c r="C67" s="369"/>
    </row>
    <row r="68" spans="1:3" ht="19.5" customHeight="1">
      <c r="A68" s="199" t="s">
        <v>597</v>
      </c>
      <c r="B68" s="369"/>
      <c r="C68" s="369"/>
    </row>
    <row r="69" spans="1:3" ht="19.5" customHeight="1">
      <c r="A69" s="199" t="s">
        <v>598</v>
      </c>
      <c r="B69" s="369"/>
      <c r="C69" s="369"/>
    </row>
    <row r="70" spans="1:3" ht="19.5" customHeight="1">
      <c r="A70" s="199" t="s">
        <v>599</v>
      </c>
      <c r="B70" s="369"/>
      <c r="C70" s="369"/>
    </row>
    <row r="71" spans="1:3" ht="19.5" customHeight="1">
      <c r="A71" s="199" t="s">
        <v>600</v>
      </c>
      <c r="B71" s="369"/>
      <c r="C71" s="369"/>
    </row>
    <row r="72" spans="1:3" ht="19.5" customHeight="1">
      <c r="A72" s="199" t="s">
        <v>601</v>
      </c>
      <c r="B72" s="369"/>
      <c r="C72" s="369"/>
    </row>
    <row r="73" spans="1:3" ht="19.5" customHeight="1">
      <c r="A73" s="199" t="s">
        <v>602</v>
      </c>
      <c r="B73" s="369"/>
      <c r="C73" s="369"/>
    </row>
    <row r="74" spans="1:3" ht="19.5" customHeight="1">
      <c r="A74" s="199" t="s">
        <v>603</v>
      </c>
      <c r="B74" s="369"/>
      <c r="C74" s="369"/>
    </row>
    <row r="75" spans="1:3" ht="19.5" customHeight="1">
      <c r="A75" s="199" t="s">
        <v>604</v>
      </c>
      <c r="B75" s="369"/>
      <c r="C75" s="369"/>
    </row>
    <row r="76" spans="1:3" ht="19.5" customHeight="1">
      <c r="A76" s="199" t="s">
        <v>605</v>
      </c>
      <c r="B76" s="369"/>
      <c r="C76" s="369"/>
    </row>
    <row r="77" spans="1:3" ht="19.5" customHeight="1">
      <c r="A77" s="199" t="s">
        <v>606</v>
      </c>
      <c r="B77" s="369"/>
      <c r="C77" s="369"/>
    </row>
    <row r="78" spans="1:3" ht="19.5" customHeight="1">
      <c r="A78" s="199" t="s">
        <v>607</v>
      </c>
      <c r="B78" s="369"/>
      <c r="C78" s="369"/>
    </row>
    <row r="79" spans="1:3" ht="19.5" customHeight="1">
      <c r="A79" s="199" t="s">
        <v>608</v>
      </c>
      <c r="B79" s="369"/>
      <c r="C79" s="369"/>
    </row>
    <row r="80" spans="1:3" ht="19.5" customHeight="1">
      <c r="A80" s="199" t="s">
        <v>609</v>
      </c>
      <c r="B80" s="369"/>
      <c r="C80" s="369"/>
    </row>
    <row r="81" spans="1:3" ht="19.5" customHeight="1">
      <c r="A81" s="199" t="s">
        <v>610</v>
      </c>
      <c r="B81" s="369"/>
      <c r="C81" s="369"/>
    </row>
    <row r="82" spans="1:3" ht="19.5" customHeight="1">
      <c r="A82" s="199" t="s">
        <v>611</v>
      </c>
      <c r="B82" s="369"/>
      <c r="C82" s="369"/>
    </row>
    <row r="83" spans="1:3" ht="19.5" customHeight="1">
      <c r="A83" s="199" t="s">
        <v>612</v>
      </c>
      <c r="B83" s="369"/>
      <c r="C83" s="369"/>
    </row>
    <row r="84" spans="1:3" ht="24" customHeight="1">
      <c r="A84" s="432" t="s">
        <v>533</v>
      </c>
      <c r="B84" s="432"/>
      <c r="C84" s="432"/>
    </row>
    <row r="85" ht="19.5" customHeight="1"/>
    <row r="86" ht="19.5" customHeight="1">
      <c r="A86" s="189"/>
    </row>
    <row r="87" ht="19.5" customHeight="1">
      <c r="A87" s="189"/>
    </row>
    <row r="88" ht="19.5" customHeight="1">
      <c r="A88" s="189"/>
    </row>
    <row r="89" ht="19.5" customHeight="1">
      <c r="A89" s="189"/>
    </row>
    <row r="90" ht="19.5" customHeight="1">
      <c r="A90" s="189"/>
    </row>
    <row r="91" ht="19.5" customHeight="1">
      <c r="A91" s="189"/>
    </row>
    <row r="92" ht="19.5" customHeight="1">
      <c r="A92" s="189"/>
    </row>
    <row r="93" ht="19.5" customHeight="1">
      <c r="A93" s="189"/>
    </row>
    <row r="94" ht="19.5" customHeight="1">
      <c r="A94" s="189"/>
    </row>
    <row r="95" ht="19.5" customHeight="1">
      <c r="A95" s="189"/>
    </row>
    <row r="96" ht="19.5" customHeight="1">
      <c r="A96" s="189"/>
    </row>
    <row r="97" ht="19.5" customHeight="1">
      <c r="A97" s="189"/>
    </row>
    <row r="98" ht="19.5" customHeight="1">
      <c r="A98" s="189"/>
    </row>
    <row r="99" ht="19.5" customHeight="1">
      <c r="A99" s="189"/>
    </row>
    <row r="100" ht="19.5" customHeight="1">
      <c r="A100" s="189"/>
    </row>
    <row r="101" ht="19.5" customHeight="1">
      <c r="A101" s="189"/>
    </row>
    <row r="102" ht="19.5" customHeight="1">
      <c r="A102" s="189"/>
    </row>
    <row r="103" ht="19.5" customHeight="1">
      <c r="A103" s="189"/>
    </row>
    <row r="104" ht="19.5" customHeight="1">
      <c r="A104" s="189"/>
    </row>
    <row r="105" ht="19.5" customHeight="1">
      <c r="A105" s="189"/>
    </row>
    <row r="106" ht="19.5" customHeight="1">
      <c r="A106" s="189"/>
    </row>
    <row r="107" ht="13.5">
      <c r="A107" s="189"/>
    </row>
    <row r="108" ht="13.5">
      <c r="A108" s="189"/>
    </row>
    <row r="109" ht="13.5">
      <c r="A109" s="189"/>
    </row>
    <row r="110" ht="13.5">
      <c r="A110" s="189"/>
    </row>
    <row r="111" ht="13.5">
      <c r="A111" s="189"/>
    </row>
    <row r="112" ht="13.5">
      <c r="A112" s="189"/>
    </row>
    <row r="113" ht="13.5">
      <c r="A113" s="189"/>
    </row>
    <row r="114" ht="13.5">
      <c r="A114" s="189"/>
    </row>
    <row r="115" ht="13.5">
      <c r="A115" s="189"/>
    </row>
    <row r="116" ht="13.5">
      <c r="A116" s="189"/>
    </row>
    <row r="117" ht="13.5">
      <c r="A117" s="189"/>
    </row>
    <row r="118" ht="13.5">
      <c r="A118" s="189"/>
    </row>
    <row r="119" ht="13.5">
      <c r="A119" s="189"/>
    </row>
    <row r="120" ht="13.5">
      <c r="A120" s="189"/>
    </row>
    <row r="121" ht="13.5">
      <c r="A121" s="189"/>
    </row>
    <row r="122" ht="13.5">
      <c r="A122" s="189"/>
    </row>
    <row r="123" ht="13.5">
      <c r="A123" s="189"/>
    </row>
    <row r="124" ht="13.5">
      <c r="A124" s="189"/>
    </row>
    <row r="125" ht="13.5">
      <c r="A125" s="189"/>
    </row>
    <row r="126" ht="13.5">
      <c r="A126" s="189"/>
    </row>
    <row r="127" ht="13.5">
      <c r="A127" s="189"/>
    </row>
    <row r="128" ht="13.5">
      <c r="A128" s="189"/>
    </row>
    <row r="129" ht="13.5">
      <c r="A129" s="189"/>
    </row>
    <row r="130" ht="13.5">
      <c r="A130" s="189"/>
    </row>
    <row r="131" ht="13.5">
      <c r="A131" s="189"/>
    </row>
    <row r="132" ht="13.5">
      <c r="A132" s="189"/>
    </row>
    <row r="133" ht="13.5">
      <c r="A133" s="189"/>
    </row>
    <row r="134" ht="13.5">
      <c r="A134" s="189"/>
    </row>
    <row r="135" ht="13.5">
      <c r="A135" s="189"/>
    </row>
    <row r="136" ht="13.5">
      <c r="A136" s="189"/>
    </row>
    <row r="137" ht="13.5">
      <c r="A137" s="189"/>
    </row>
    <row r="138" ht="13.5">
      <c r="A138" s="189"/>
    </row>
    <row r="139" ht="13.5">
      <c r="A139" s="189"/>
    </row>
    <row r="140" ht="13.5">
      <c r="A140" s="189"/>
    </row>
    <row r="141" ht="13.5">
      <c r="A141" s="189"/>
    </row>
    <row r="142" ht="13.5">
      <c r="A142" s="189"/>
    </row>
    <row r="143" ht="13.5">
      <c r="A143" s="189"/>
    </row>
    <row r="144" ht="13.5">
      <c r="A144" s="189"/>
    </row>
    <row r="145" ht="13.5">
      <c r="A145" s="189"/>
    </row>
    <row r="146" ht="13.5">
      <c r="A146" s="189"/>
    </row>
    <row r="147" ht="13.5">
      <c r="A147" s="189"/>
    </row>
    <row r="148" ht="13.5">
      <c r="A148" s="189"/>
    </row>
    <row r="149" ht="13.5">
      <c r="A149" s="189"/>
    </row>
    <row r="150" ht="13.5">
      <c r="A150" s="189"/>
    </row>
    <row r="151" ht="13.5">
      <c r="A151" s="189"/>
    </row>
    <row r="152" ht="13.5">
      <c r="A152" s="189"/>
    </row>
    <row r="153" ht="13.5">
      <c r="A153" s="189"/>
    </row>
    <row r="154" ht="13.5">
      <c r="A154" s="189"/>
    </row>
    <row r="155" ht="13.5">
      <c r="A155" s="189"/>
    </row>
    <row r="156" ht="13.5">
      <c r="A156" s="189"/>
    </row>
    <row r="157" ht="13.5">
      <c r="A157" s="189"/>
    </row>
    <row r="158" ht="13.5">
      <c r="A158" s="189"/>
    </row>
    <row r="159" ht="13.5">
      <c r="A159" s="189"/>
    </row>
    <row r="160" ht="13.5">
      <c r="A160" s="189"/>
    </row>
    <row r="161" ht="13.5">
      <c r="A161" s="189"/>
    </row>
    <row r="162" ht="13.5">
      <c r="A162" s="189"/>
    </row>
    <row r="163" ht="13.5">
      <c r="A163" s="189"/>
    </row>
    <row r="164" ht="13.5">
      <c r="A164" s="189"/>
    </row>
    <row r="165" ht="13.5">
      <c r="A165" s="189"/>
    </row>
    <row r="166" ht="13.5">
      <c r="A166" s="189"/>
    </row>
    <row r="167" ht="13.5">
      <c r="A167" s="189"/>
    </row>
    <row r="168" ht="13.5">
      <c r="A168" s="189"/>
    </row>
    <row r="169" ht="13.5">
      <c r="A169" s="189"/>
    </row>
    <row r="170" ht="13.5">
      <c r="A170" s="189"/>
    </row>
    <row r="171" ht="13.5">
      <c r="A171" s="189"/>
    </row>
    <row r="172" ht="13.5">
      <c r="A172" s="189"/>
    </row>
    <row r="173" ht="13.5">
      <c r="A173" s="189"/>
    </row>
    <row r="174" ht="13.5">
      <c r="A174" s="189"/>
    </row>
  </sheetData>
  <sheetProtection/>
  <mergeCells count="4">
    <mergeCell ref="A1:C1"/>
    <mergeCell ref="A2:C2"/>
    <mergeCell ref="A3:C3"/>
    <mergeCell ref="A84:C8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2" sqref="A2:J2"/>
    </sheetView>
  </sheetViews>
  <sheetFormatPr defaultColWidth="9.00390625" defaultRowHeight="14.25"/>
  <cols>
    <col min="1" max="1" width="8.50390625" style="0" customWidth="1"/>
    <col min="2" max="2" width="7.625" style="0" customWidth="1"/>
    <col min="3" max="3" width="8.375" style="0" customWidth="1"/>
    <col min="4" max="4" width="7.50390625" style="0" customWidth="1"/>
    <col min="5" max="5" width="7.25390625" style="0" customWidth="1"/>
    <col min="7" max="7" width="8.00390625" style="0" customWidth="1"/>
    <col min="9" max="9" width="7.25390625" style="0" customWidth="1"/>
  </cols>
  <sheetData>
    <row r="1" spans="1:10" ht="18.75">
      <c r="A1" s="433" t="s">
        <v>613</v>
      </c>
      <c r="B1" s="433"/>
      <c r="C1" s="433"/>
      <c r="D1" s="433"/>
      <c r="E1" s="359"/>
      <c r="F1" s="78"/>
      <c r="G1" s="78"/>
      <c r="H1" s="78"/>
      <c r="I1" s="78"/>
      <c r="J1" s="78"/>
    </row>
    <row r="2" spans="1:10" ht="30.75" customHeight="1">
      <c r="A2" s="434" t="s">
        <v>614</v>
      </c>
      <c r="B2" s="434"/>
      <c r="C2" s="434"/>
      <c r="D2" s="434"/>
      <c r="E2" s="434"/>
      <c r="F2" s="434"/>
      <c r="G2" s="434"/>
      <c r="H2" s="434"/>
      <c r="I2" s="434"/>
      <c r="J2" s="434"/>
    </row>
    <row r="3" spans="1:10" ht="25.5" customHeight="1">
      <c r="A3" s="360"/>
      <c r="B3" s="360"/>
      <c r="C3" s="360"/>
      <c r="D3" s="360"/>
      <c r="E3" s="360"/>
      <c r="F3" s="360"/>
      <c r="G3" s="360"/>
      <c r="H3" s="360"/>
      <c r="I3" s="435" t="s">
        <v>615</v>
      </c>
      <c r="J3" s="435"/>
    </row>
    <row r="4" spans="1:10" ht="22.5" customHeight="1">
      <c r="A4" s="439" t="s">
        <v>616</v>
      </c>
      <c r="B4" s="436" t="s">
        <v>617</v>
      </c>
      <c r="C4" s="436"/>
      <c r="D4" s="436"/>
      <c r="E4" s="436" t="s">
        <v>618</v>
      </c>
      <c r="F4" s="436"/>
      <c r="G4" s="436"/>
      <c r="H4" s="436"/>
      <c r="I4" s="436"/>
      <c r="J4" s="436"/>
    </row>
    <row r="5" spans="1:10" ht="19.5" customHeight="1">
      <c r="A5" s="439"/>
      <c r="B5" s="440" t="s">
        <v>619</v>
      </c>
      <c r="C5" s="441" t="s">
        <v>620</v>
      </c>
      <c r="D5" s="441" t="s">
        <v>621</v>
      </c>
      <c r="E5" s="437" t="s">
        <v>619</v>
      </c>
      <c r="F5" s="436"/>
      <c r="G5" s="438" t="s">
        <v>620</v>
      </c>
      <c r="H5" s="436"/>
      <c r="I5" s="438" t="s">
        <v>621</v>
      </c>
      <c r="J5" s="436"/>
    </row>
    <row r="6" spans="1:10" ht="33" customHeight="1">
      <c r="A6" s="439"/>
      <c r="B6" s="440"/>
      <c r="C6" s="441"/>
      <c r="D6" s="441"/>
      <c r="E6" s="361"/>
      <c r="F6" s="362" t="s">
        <v>622</v>
      </c>
      <c r="G6" s="361"/>
      <c r="H6" s="362" t="s">
        <v>622</v>
      </c>
      <c r="I6" s="361"/>
      <c r="J6" s="362" t="s">
        <v>622</v>
      </c>
    </row>
    <row r="7" spans="1:10" ht="31.5" customHeight="1">
      <c r="A7" s="363" t="s">
        <v>623</v>
      </c>
      <c r="B7" s="364">
        <v>25.4</v>
      </c>
      <c r="C7" s="364">
        <v>20.9</v>
      </c>
      <c r="D7" s="364">
        <v>3.8</v>
      </c>
      <c r="E7" s="364">
        <f>G7+I7</f>
        <v>24.66</v>
      </c>
      <c r="F7" s="364">
        <f>H7+J7</f>
        <v>0</v>
      </c>
      <c r="G7" s="364">
        <v>20.86</v>
      </c>
      <c r="H7" s="365"/>
      <c r="I7" s="364">
        <v>3.8</v>
      </c>
      <c r="J7" s="365">
        <v>0</v>
      </c>
    </row>
    <row r="8" spans="1:10" ht="14.25" customHeight="1">
      <c r="A8" s="442" t="s">
        <v>624</v>
      </c>
      <c r="B8" s="442"/>
      <c r="C8" s="442"/>
      <c r="D8" s="442"/>
      <c r="E8" s="442"/>
      <c r="F8" s="442"/>
      <c r="G8" s="442"/>
      <c r="H8" s="442"/>
      <c r="I8" s="442"/>
      <c r="J8" s="442"/>
    </row>
    <row r="9" spans="1:10" ht="14.25">
      <c r="A9" s="443"/>
      <c r="B9" s="443"/>
      <c r="C9" s="443"/>
      <c r="D9" s="443"/>
      <c r="E9" s="443"/>
      <c r="F9" s="443"/>
      <c r="G9" s="443"/>
      <c r="H9" s="443"/>
      <c r="I9" s="443"/>
      <c r="J9" s="443"/>
    </row>
  </sheetData>
  <sheetProtection/>
  <mergeCells count="13">
    <mergeCell ref="C5:C6"/>
    <mergeCell ref="D5:D6"/>
    <mergeCell ref="A8:J9"/>
    <mergeCell ref="A1:D1"/>
    <mergeCell ref="A2:J2"/>
    <mergeCell ref="I3:J3"/>
    <mergeCell ref="B4:D4"/>
    <mergeCell ref="E4:J4"/>
    <mergeCell ref="E5:F5"/>
    <mergeCell ref="G5:H5"/>
    <mergeCell ref="I5:J5"/>
    <mergeCell ref="A4:A6"/>
    <mergeCell ref="B5:B6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I17" sqref="I17"/>
    </sheetView>
  </sheetViews>
  <sheetFormatPr defaultColWidth="9.00390625" defaultRowHeight="14.25"/>
  <cols>
    <col min="2" max="2" width="6.75390625" style="0" customWidth="1"/>
    <col min="3" max="3" width="7.50390625" style="0" customWidth="1"/>
    <col min="4" max="4" width="7.25390625" style="0" customWidth="1"/>
    <col min="5" max="6" width="7.375" style="0" customWidth="1"/>
    <col min="7" max="7" width="7.50390625" style="0" customWidth="1"/>
    <col min="10" max="10" width="10.375" style="0" customWidth="1"/>
  </cols>
  <sheetData>
    <row r="1" spans="1:10" ht="24" customHeight="1">
      <c r="A1" s="433" t="s">
        <v>625</v>
      </c>
      <c r="B1" s="433"/>
      <c r="C1" s="433"/>
      <c r="D1" s="433"/>
      <c r="E1" s="350"/>
      <c r="F1" s="78"/>
      <c r="G1" s="78"/>
      <c r="H1" s="78"/>
      <c r="I1" s="78"/>
      <c r="J1" s="78"/>
    </row>
    <row r="2" spans="1:10" ht="42" customHeight="1">
      <c r="A2" s="434" t="s">
        <v>626</v>
      </c>
      <c r="B2" s="434"/>
      <c r="C2" s="434"/>
      <c r="D2" s="434"/>
      <c r="E2" s="434"/>
      <c r="F2" s="434"/>
      <c r="G2" s="434"/>
      <c r="H2" s="434"/>
      <c r="I2" s="434"/>
      <c r="J2" s="434"/>
    </row>
    <row r="3" spans="1:10" ht="26.25" customHeight="1">
      <c r="A3" s="351"/>
      <c r="B3" s="351"/>
      <c r="C3" s="351"/>
      <c r="D3" s="351"/>
      <c r="E3" s="351"/>
      <c r="F3" s="351"/>
      <c r="G3" s="352"/>
      <c r="H3" s="351"/>
      <c r="I3" s="351"/>
      <c r="J3" s="358" t="s">
        <v>615</v>
      </c>
    </row>
    <row r="4" spans="1:10" s="349" customFormat="1" ht="30.75" customHeight="1">
      <c r="A4" s="447" t="s">
        <v>616</v>
      </c>
      <c r="B4" s="444" t="s">
        <v>627</v>
      </c>
      <c r="C4" s="445"/>
      <c r="D4" s="446"/>
      <c r="E4" s="447" t="s">
        <v>628</v>
      </c>
      <c r="F4" s="447"/>
      <c r="G4" s="447"/>
      <c r="H4" s="447" t="s">
        <v>629</v>
      </c>
      <c r="I4" s="447"/>
      <c r="J4" s="447"/>
    </row>
    <row r="5" spans="1:10" ht="21" customHeight="1">
      <c r="A5" s="447"/>
      <c r="B5" s="353"/>
      <c r="C5" s="354" t="s">
        <v>630</v>
      </c>
      <c r="D5" s="354" t="s">
        <v>631</v>
      </c>
      <c r="E5" s="354" t="s">
        <v>619</v>
      </c>
      <c r="F5" s="354" t="s">
        <v>630</v>
      </c>
      <c r="G5" s="354" t="s">
        <v>631</v>
      </c>
      <c r="H5" s="354" t="s">
        <v>619</v>
      </c>
      <c r="I5" s="354" t="s">
        <v>630</v>
      </c>
      <c r="J5" s="354" t="s">
        <v>631</v>
      </c>
    </row>
    <row r="6" spans="1:10" ht="41.25" customHeight="1">
      <c r="A6" s="355" t="s">
        <v>623</v>
      </c>
      <c r="B6" s="356">
        <f>E6+H6</f>
        <v>5.43</v>
      </c>
      <c r="C6" s="356">
        <f>F6+I6</f>
        <v>5.43</v>
      </c>
      <c r="D6" s="356">
        <f>G6+J6</f>
        <v>0</v>
      </c>
      <c r="E6" s="357">
        <v>1.43</v>
      </c>
      <c r="F6" s="356">
        <v>1.43</v>
      </c>
      <c r="G6" s="356">
        <v>0</v>
      </c>
      <c r="H6" s="357">
        <f>I6+J6</f>
        <v>4</v>
      </c>
      <c r="I6" s="356">
        <v>4</v>
      </c>
      <c r="J6" s="356">
        <v>0</v>
      </c>
    </row>
    <row r="7" spans="1:10" ht="33.75" customHeight="1">
      <c r="A7" s="442" t="s">
        <v>632</v>
      </c>
      <c r="B7" s="442"/>
      <c r="C7" s="442"/>
      <c r="D7" s="442"/>
      <c r="E7" s="442"/>
      <c r="F7" s="442"/>
      <c r="G7" s="442"/>
      <c r="H7" s="442"/>
      <c r="I7" s="442"/>
      <c r="J7" s="442"/>
    </row>
    <row r="25" spans="10:13" ht="16.5">
      <c r="J25" s="433"/>
      <c r="K25" s="433"/>
      <c r="L25" s="433"/>
      <c r="M25" s="433"/>
    </row>
  </sheetData>
  <sheetProtection/>
  <mergeCells count="8">
    <mergeCell ref="J25:M25"/>
    <mergeCell ref="A4:A5"/>
    <mergeCell ref="A1:D1"/>
    <mergeCell ref="A2:J2"/>
    <mergeCell ref="B4:D4"/>
    <mergeCell ref="E4:G4"/>
    <mergeCell ref="H4:J4"/>
    <mergeCell ref="A7:J7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G1">
      <selection activeCell="A2" sqref="A2:M2"/>
    </sheetView>
  </sheetViews>
  <sheetFormatPr defaultColWidth="9.00390625" defaultRowHeight="14.25"/>
  <cols>
    <col min="1" max="6" width="10.625" style="338" hidden="1" customWidth="1"/>
    <col min="7" max="7" width="10.625" style="338" customWidth="1"/>
    <col min="8" max="8" width="14.25390625" style="339" customWidth="1"/>
    <col min="9" max="9" width="15.50390625" style="339" customWidth="1"/>
    <col min="10" max="13" width="14.50390625" style="339" customWidth="1"/>
    <col min="14" max="16384" width="9.00390625" style="338" customWidth="1"/>
  </cols>
  <sheetData>
    <row r="1" spans="7:13" ht="20.25">
      <c r="G1" s="433" t="s">
        <v>633</v>
      </c>
      <c r="H1" s="433"/>
      <c r="I1" s="433"/>
      <c r="J1" s="433"/>
      <c r="M1" s="347"/>
    </row>
    <row r="2" spans="1:13" ht="30.75" customHeight="1">
      <c r="A2" s="434" t="s">
        <v>634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</row>
    <row r="4" ht="20.25">
      <c r="M4" s="348" t="s">
        <v>74</v>
      </c>
    </row>
    <row r="5" spans="1:13" s="337" customFormat="1" ht="31.5" customHeight="1">
      <c r="A5" s="448" t="s">
        <v>635</v>
      </c>
      <c r="B5" s="449" t="s">
        <v>636</v>
      </c>
      <c r="C5" s="448" t="s">
        <v>637</v>
      </c>
      <c r="D5" s="448"/>
      <c r="E5" s="448"/>
      <c r="F5" s="449" t="s">
        <v>638</v>
      </c>
      <c r="G5" s="450" t="s">
        <v>639</v>
      </c>
      <c r="H5" s="452" t="s">
        <v>76</v>
      </c>
      <c r="I5" s="454" t="s">
        <v>636</v>
      </c>
      <c r="J5" s="448" t="s">
        <v>637</v>
      </c>
      <c r="K5" s="448"/>
      <c r="L5" s="448"/>
      <c r="M5" s="454" t="s">
        <v>638</v>
      </c>
    </row>
    <row r="6" spans="1:13" s="337" customFormat="1" ht="41.25" customHeight="1">
      <c r="A6" s="448"/>
      <c r="B6" s="448"/>
      <c r="C6" s="340" t="s">
        <v>619</v>
      </c>
      <c r="D6" s="341" t="s">
        <v>640</v>
      </c>
      <c r="E6" s="341" t="s">
        <v>641</v>
      </c>
      <c r="F6" s="448"/>
      <c r="G6" s="451"/>
      <c r="H6" s="453"/>
      <c r="I6" s="455"/>
      <c r="J6" s="340" t="s">
        <v>619</v>
      </c>
      <c r="K6" s="341" t="s">
        <v>640</v>
      </c>
      <c r="L6" s="341" t="s">
        <v>641</v>
      </c>
      <c r="M6" s="455"/>
    </row>
    <row r="7" spans="1:13" ht="53.25" customHeight="1">
      <c r="A7" s="342"/>
      <c r="B7" s="342"/>
      <c r="C7" s="342"/>
      <c r="D7" s="343"/>
      <c r="E7" s="343"/>
      <c r="F7" s="342"/>
      <c r="G7" s="344" t="s">
        <v>642</v>
      </c>
      <c r="H7" s="345">
        <v>3632.67</v>
      </c>
      <c r="I7" s="345">
        <v>40</v>
      </c>
      <c r="J7" s="345">
        <v>1896.36</v>
      </c>
      <c r="K7" s="345">
        <v>287.8</v>
      </c>
      <c r="L7" s="345">
        <v>1608.56</v>
      </c>
      <c r="M7" s="345">
        <v>1696.31</v>
      </c>
    </row>
    <row r="8" spans="7:13" ht="39" customHeight="1">
      <c r="G8" s="346" t="s">
        <v>643</v>
      </c>
      <c r="H8" s="345">
        <v>2502.54</v>
      </c>
      <c r="I8" s="345">
        <v>12.16</v>
      </c>
      <c r="J8" s="345">
        <v>1423.66</v>
      </c>
      <c r="K8" s="345">
        <v>242.93</v>
      </c>
      <c r="L8" s="345">
        <v>1180.73</v>
      </c>
      <c r="M8" s="345">
        <v>1066.72</v>
      </c>
    </row>
  </sheetData>
  <sheetProtection/>
  <mergeCells count="11">
    <mergeCell ref="M5:M6"/>
    <mergeCell ref="G1:J1"/>
    <mergeCell ref="A2:M2"/>
    <mergeCell ref="C5:E5"/>
    <mergeCell ref="J5:L5"/>
    <mergeCell ref="A5:A6"/>
    <mergeCell ref="B5:B6"/>
    <mergeCell ref="F5:F6"/>
    <mergeCell ref="G5:G6"/>
    <mergeCell ref="H5:H6"/>
    <mergeCell ref="I5:I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P8" sqref="P8"/>
    </sheetView>
  </sheetViews>
  <sheetFormatPr defaultColWidth="9.00390625" defaultRowHeight="14.25"/>
  <cols>
    <col min="1" max="1" width="13.75390625" style="256" customWidth="1"/>
    <col min="2" max="2" width="7.125" style="294" customWidth="1"/>
    <col min="3" max="3" width="8.125" style="294" customWidth="1"/>
    <col min="4" max="4" width="7.75390625" style="294" customWidth="1"/>
    <col min="5" max="5" width="5.625" style="311" customWidth="1"/>
    <col min="6" max="6" width="17.25390625" style="123" customWidth="1"/>
    <col min="7" max="7" width="7.00390625" style="294" customWidth="1"/>
    <col min="8" max="8" width="6.75390625" style="294" customWidth="1"/>
    <col min="9" max="9" width="7.75390625" style="294" customWidth="1"/>
    <col min="10" max="10" width="5.625" style="295" customWidth="1"/>
    <col min="11" max="16384" width="9.00390625" style="256" customWidth="1"/>
  </cols>
  <sheetData>
    <row r="1" spans="1:10" ht="18.75" customHeight="1">
      <c r="A1" s="456" t="s">
        <v>644</v>
      </c>
      <c r="B1" s="456"/>
      <c r="C1" s="456"/>
      <c r="D1" s="456"/>
      <c r="E1" s="456"/>
      <c r="F1" s="456"/>
      <c r="G1" s="312"/>
      <c r="H1" s="312"/>
      <c r="I1" s="297"/>
      <c r="J1" s="335"/>
    </row>
    <row r="2" spans="1:10" ht="29.25" customHeight="1">
      <c r="A2" s="457" t="s">
        <v>645</v>
      </c>
      <c r="B2" s="457"/>
      <c r="C2" s="457"/>
      <c r="D2" s="457"/>
      <c r="E2" s="457"/>
      <c r="F2" s="457"/>
      <c r="G2" s="457"/>
      <c r="H2" s="457"/>
      <c r="I2" s="457"/>
      <c r="J2" s="457"/>
    </row>
    <row r="3" spans="1:10" ht="18" customHeight="1">
      <c r="A3" s="313"/>
      <c r="B3" s="297"/>
      <c r="C3" s="297"/>
      <c r="D3" s="297"/>
      <c r="E3" s="314"/>
      <c r="F3" s="128"/>
      <c r="G3" s="297"/>
      <c r="H3" s="297"/>
      <c r="I3" s="458" t="s">
        <v>74</v>
      </c>
      <c r="J3" s="458"/>
    </row>
    <row r="4" spans="1:10" ht="18" customHeight="1">
      <c r="A4" s="315" t="s">
        <v>3</v>
      </c>
      <c r="B4" s="299" t="s">
        <v>4</v>
      </c>
      <c r="C4" s="299" t="s">
        <v>5</v>
      </c>
      <c r="D4" s="299" t="s">
        <v>6</v>
      </c>
      <c r="E4" s="316" t="s">
        <v>7</v>
      </c>
      <c r="F4" s="298" t="s">
        <v>8</v>
      </c>
      <c r="G4" s="299" t="s">
        <v>4</v>
      </c>
      <c r="H4" s="299" t="s">
        <v>5</v>
      </c>
      <c r="I4" s="299" t="s">
        <v>6</v>
      </c>
      <c r="J4" s="300" t="s">
        <v>7</v>
      </c>
    </row>
    <row r="5" spans="1:10" ht="18" customHeight="1">
      <c r="A5" s="315" t="s">
        <v>646</v>
      </c>
      <c r="B5" s="317">
        <v>46777</v>
      </c>
      <c r="C5" s="317">
        <v>77624</v>
      </c>
      <c r="D5" s="317">
        <f>SUM(D6,D38)</f>
        <v>103239</v>
      </c>
      <c r="E5" s="318"/>
      <c r="F5" s="298" t="s">
        <v>646</v>
      </c>
      <c r="G5" s="317"/>
      <c r="H5" s="317"/>
      <c r="I5" s="317">
        <f>I6+I38</f>
        <v>103239</v>
      </c>
      <c r="J5" s="336"/>
    </row>
    <row r="6" spans="1:10" ht="24.75" customHeight="1">
      <c r="A6" s="319" t="s">
        <v>647</v>
      </c>
      <c r="B6" s="317">
        <v>20000</v>
      </c>
      <c r="C6" s="317">
        <v>23800</v>
      </c>
      <c r="D6" s="320">
        <f>SUM(D7:D10)</f>
        <v>19157</v>
      </c>
      <c r="E6" s="318">
        <v>-25.7</v>
      </c>
      <c r="F6" s="301" t="s">
        <v>648</v>
      </c>
      <c r="G6" s="302">
        <v>45777</v>
      </c>
      <c r="H6" s="302">
        <v>61624</v>
      </c>
      <c r="I6" s="303">
        <v>71994</v>
      </c>
      <c r="J6" s="304">
        <v>243.9</v>
      </c>
    </row>
    <row r="7" spans="1:10" ht="24.75" customHeight="1">
      <c r="A7" s="321" t="s">
        <v>649</v>
      </c>
      <c r="B7" s="320">
        <v>19600</v>
      </c>
      <c r="C7" s="320">
        <v>19600</v>
      </c>
      <c r="D7" s="320">
        <v>15555</v>
      </c>
      <c r="E7" s="322">
        <v>-28.02609661299278</v>
      </c>
      <c r="F7" s="305" t="s">
        <v>241</v>
      </c>
      <c r="G7" s="306">
        <v>763</v>
      </c>
      <c r="H7" s="306">
        <v>1354</v>
      </c>
      <c r="I7" s="303">
        <v>1103</v>
      </c>
      <c r="J7" s="304"/>
    </row>
    <row r="8" spans="1:10" ht="24.75" customHeight="1">
      <c r="A8" s="321" t="s">
        <v>650</v>
      </c>
      <c r="B8" s="320">
        <v>300</v>
      </c>
      <c r="C8" s="320">
        <v>300</v>
      </c>
      <c r="D8" s="320">
        <v>3</v>
      </c>
      <c r="E8" s="322">
        <v>-97.5609756097561</v>
      </c>
      <c r="F8" s="307" t="s">
        <v>651</v>
      </c>
      <c r="G8" s="303">
        <v>756</v>
      </c>
      <c r="H8" s="303">
        <v>1347</v>
      </c>
      <c r="I8" s="303">
        <v>1096</v>
      </c>
      <c r="J8" s="304"/>
    </row>
    <row r="9" spans="1:10" ht="24.75" customHeight="1">
      <c r="A9" s="321" t="s">
        <v>652</v>
      </c>
      <c r="B9" s="320">
        <v>100</v>
      </c>
      <c r="C9" s="320">
        <v>100</v>
      </c>
      <c r="D9" s="320">
        <v>65</v>
      </c>
      <c r="E9" s="322">
        <v>-14.473684210526317</v>
      </c>
      <c r="F9" s="307" t="s">
        <v>653</v>
      </c>
      <c r="G9" s="303">
        <v>87</v>
      </c>
      <c r="H9" s="303">
        <v>87</v>
      </c>
      <c r="I9" s="303">
        <v>87</v>
      </c>
      <c r="J9" s="304"/>
    </row>
    <row r="10" spans="1:10" ht="24.75" customHeight="1">
      <c r="A10" s="321" t="s">
        <v>654</v>
      </c>
      <c r="B10" s="320"/>
      <c r="C10" s="320">
        <v>3800</v>
      </c>
      <c r="D10" s="323">
        <v>3534</v>
      </c>
      <c r="E10" s="322" t="s">
        <v>18</v>
      </c>
      <c r="F10" s="307" t="s">
        <v>655</v>
      </c>
      <c r="G10" s="303">
        <v>669</v>
      </c>
      <c r="H10" s="303">
        <v>1260</v>
      </c>
      <c r="I10" s="303">
        <v>1009</v>
      </c>
      <c r="J10" s="304"/>
    </row>
    <row r="11" spans="1:10" ht="30.75" customHeight="1">
      <c r="A11" s="321"/>
      <c r="B11" s="320"/>
      <c r="C11" s="320"/>
      <c r="D11" s="323"/>
      <c r="E11" s="324"/>
      <c r="F11" s="307" t="s">
        <v>656</v>
      </c>
      <c r="G11" s="303">
        <v>7</v>
      </c>
      <c r="H11" s="303">
        <v>7</v>
      </c>
      <c r="I11" s="303">
        <v>7</v>
      </c>
      <c r="J11" s="304"/>
    </row>
    <row r="12" spans="1:10" ht="24.75" customHeight="1">
      <c r="A12" s="321"/>
      <c r="B12" s="320"/>
      <c r="C12" s="320"/>
      <c r="D12" s="323"/>
      <c r="E12" s="324"/>
      <c r="F12" s="307" t="s">
        <v>655</v>
      </c>
      <c r="G12" s="303">
        <v>7</v>
      </c>
      <c r="H12" s="303">
        <v>7</v>
      </c>
      <c r="I12" s="303">
        <v>7</v>
      </c>
      <c r="J12" s="304"/>
    </row>
    <row r="13" spans="1:10" ht="24.75" customHeight="1">
      <c r="A13" s="325"/>
      <c r="B13" s="326"/>
      <c r="C13" s="326"/>
      <c r="D13" s="326"/>
      <c r="E13" s="318"/>
      <c r="F13" s="305" t="s">
        <v>360</v>
      </c>
      <c r="G13" s="306">
        <v>36691</v>
      </c>
      <c r="H13" s="306">
        <v>51799</v>
      </c>
      <c r="I13" s="303">
        <v>63957</v>
      </c>
      <c r="J13" s="304"/>
    </row>
    <row r="14" spans="1:10" ht="24.75" customHeight="1">
      <c r="A14" s="325"/>
      <c r="B14" s="326"/>
      <c r="C14" s="326"/>
      <c r="D14" s="326"/>
      <c r="E14" s="318"/>
      <c r="F14" s="307" t="s">
        <v>657</v>
      </c>
      <c r="G14" s="303">
        <v>36691</v>
      </c>
      <c r="H14" s="303">
        <v>47999</v>
      </c>
      <c r="I14" s="303">
        <v>63557</v>
      </c>
      <c r="J14" s="304"/>
    </row>
    <row r="15" spans="1:10" ht="24.75" customHeight="1">
      <c r="A15" s="325"/>
      <c r="B15" s="326"/>
      <c r="C15" s="326"/>
      <c r="D15" s="326"/>
      <c r="E15" s="318"/>
      <c r="F15" s="307" t="s">
        <v>658</v>
      </c>
      <c r="G15" s="303">
        <v>6000</v>
      </c>
      <c r="H15" s="303">
        <v>6000</v>
      </c>
      <c r="I15" s="303">
        <v>6243</v>
      </c>
      <c r="J15" s="304"/>
    </row>
    <row r="16" spans="1:10" ht="24.75" customHeight="1">
      <c r="A16" s="325"/>
      <c r="B16" s="326"/>
      <c r="C16" s="326"/>
      <c r="D16" s="326"/>
      <c r="E16" s="318"/>
      <c r="F16" s="307" t="s">
        <v>659</v>
      </c>
      <c r="G16" s="303">
        <v>2000</v>
      </c>
      <c r="H16" s="303">
        <v>2000</v>
      </c>
      <c r="I16" s="303">
        <v>2060</v>
      </c>
      <c r="J16" s="304"/>
    </row>
    <row r="17" spans="1:10" ht="24.75" customHeight="1">
      <c r="A17" s="321"/>
      <c r="B17" s="320"/>
      <c r="C17" s="320"/>
      <c r="D17" s="320"/>
      <c r="E17" s="318"/>
      <c r="F17" s="307" t="s">
        <v>660</v>
      </c>
      <c r="G17" s="303"/>
      <c r="H17" s="303"/>
      <c r="I17" s="303">
        <v>25262</v>
      </c>
      <c r="J17" s="304"/>
    </row>
    <row r="18" spans="1:10" ht="24.75" customHeight="1">
      <c r="A18" s="325"/>
      <c r="B18" s="326"/>
      <c r="C18" s="326"/>
      <c r="D18" s="326"/>
      <c r="E18" s="318"/>
      <c r="F18" s="307" t="s">
        <v>661</v>
      </c>
      <c r="G18" s="303">
        <v>600</v>
      </c>
      <c r="H18" s="303">
        <v>600</v>
      </c>
      <c r="I18" s="303">
        <v>600</v>
      </c>
      <c r="J18" s="304"/>
    </row>
    <row r="19" spans="1:10" s="293" customFormat="1" ht="24.75" customHeight="1">
      <c r="A19" s="325"/>
      <c r="B19" s="326"/>
      <c r="C19" s="326"/>
      <c r="D19" s="326"/>
      <c r="E19" s="318"/>
      <c r="F19" s="307" t="s">
        <v>662</v>
      </c>
      <c r="G19" s="303">
        <v>50</v>
      </c>
      <c r="H19" s="303">
        <v>50</v>
      </c>
      <c r="I19" s="303">
        <v>31</v>
      </c>
      <c r="J19" s="304"/>
    </row>
    <row r="20" spans="1:10" s="293" customFormat="1" ht="24.75" customHeight="1">
      <c r="A20" s="325"/>
      <c r="B20" s="326"/>
      <c r="C20" s="326"/>
      <c r="D20" s="326"/>
      <c r="E20" s="318"/>
      <c r="F20" s="307" t="s">
        <v>663</v>
      </c>
      <c r="G20" s="303">
        <v>28041</v>
      </c>
      <c r="H20" s="303">
        <v>39349</v>
      </c>
      <c r="I20" s="303">
        <v>29361</v>
      </c>
      <c r="J20" s="304"/>
    </row>
    <row r="21" spans="1:10" ht="33" customHeight="1">
      <c r="A21" s="325"/>
      <c r="B21" s="326"/>
      <c r="C21" s="326"/>
      <c r="D21" s="326"/>
      <c r="E21" s="318"/>
      <c r="F21" s="307" t="s">
        <v>664</v>
      </c>
      <c r="G21" s="303"/>
      <c r="H21" s="303">
        <v>3800</v>
      </c>
      <c r="I21" s="303">
        <v>400</v>
      </c>
      <c r="J21" s="304"/>
    </row>
    <row r="22" spans="1:10" ht="24.75" customHeight="1">
      <c r="A22" s="325"/>
      <c r="B22" s="326"/>
      <c r="C22" s="326"/>
      <c r="D22" s="326"/>
      <c r="E22" s="318"/>
      <c r="F22" s="307" t="s">
        <v>665</v>
      </c>
      <c r="G22" s="303"/>
      <c r="H22" s="303">
        <v>3800</v>
      </c>
      <c r="I22" s="303">
        <v>400</v>
      </c>
      <c r="J22" s="304"/>
    </row>
    <row r="23" spans="1:10" ht="24.75" customHeight="1">
      <c r="A23" s="321"/>
      <c r="B23" s="320"/>
      <c r="C23" s="320"/>
      <c r="D23" s="320"/>
      <c r="E23" s="318"/>
      <c r="F23" s="305" t="s">
        <v>373</v>
      </c>
      <c r="G23" s="306">
        <v>3222</v>
      </c>
      <c r="H23" s="306">
        <v>3472</v>
      </c>
      <c r="I23" s="303">
        <v>3316</v>
      </c>
      <c r="J23" s="308"/>
    </row>
    <row r="24" spans="1:10" ht="32.25" customHeight="1">
      <c r="A24" s="321"/>
      <c r="B24" s="320"/>
      <c r="C24" s="320"/>
      <c r="D24" s="320"/>
      <c r="E24" s="318"/>
      <c r="F24" s="307" t="s">
        <v>666</v>
      </c>
      <c r="G24" s="303">
        <v>913</v>
      </c>
      <c r="H24" s="303">
        <v>1043</v>
      </c>
      <c r="I24" s="303">
        <v>907</v>
      </c>
      <c r="J24" s="304"/>
    </row>
    <row r="25" spans="1:10" ht="24.75" customHeight="1">
      <c r="A25" s="321"/>
      <c r="B25" s="320"/>
      <c r="C25" s="320"/>
      <c r="D25" s="320"/>
      <c r="E25" s="318"/>
      <c r="F25" s="307" t="s">
        <v>655</v>
      </c>
      <c r="G25" s="303">
        <v>913</v>
      </c>
      <c r="H25" s="303">
        <v>1043</v>
      </c>
      <c r="I25" s="303">
        <v>907</v>
      </c>
      <c r="J25" s="309"/>
    </row>
    <row r="26" spans="1:10" ht="24.75" customHeight="1">
      <c r="A26" s="321"/>
      <c r="B26" s="320"/>
      <c r="C26" s="320"/>
      <c r="D26" s="320"/>
      <c r="E26" s="318"/>
      <c r="F26" s="307" t="s">
        <v>667</v>
      </c>
      <c r="G26" s="303">
        <v>274</v>
      </c>
      <c r="H26" s="303">
        <v>394</v>
      </c>
      <c r="I26" s="303">
        <v>396</v>
      </c>
      <c r="J26" s="309"/>
    </row>
    <row r="27" spans="1:10" ht="24.75" customHeight="1">
      <c r="A27" s="321"/>
      <c r="B27" s="320"/>
      <c r="C27" s="320"/>
      <c r="D27" s="320"/>
      <c r="E27" s="318"/>
      <c r="F27" s="307" t="s">
        <v>655</v>
      </c>
      <c r="G27" s="303">
        <v>136</v>
      </c>
      <c r="H27" s="303">
        <v>136</v>
      </c>
      <c r="I27" s="303">
        <v>136</v>
      </c>
      <c r="J27" s="309"/>
    </row>
    <row r="28" spans="1:10" ht="24.75" customHeight="1">
      <c r="A28" s="321"/>
      <c r="B28" s="320"/>
      <c r="C28" s="320"/>
      <c r="D28" s="320"/>
      <c r="E28" s="318"/>
      <c r="F28" s="307" t="s">
        <v>668</v>
      </c>
      <c r="G28" s="303">
        <v>138</v>
      </c>
      <c r="H28" s="303">
        <v>258</v>
      </c>
      <c r="I28" s="303">
        <v>260</v>
      </c>
      <c r="J28" s="309"/>
    </row>
    <row r="29" spans="1:10" ht="38.25" customHeight="1">
      <c r="A29" s="321"/>
      <c r="B29" s="320"/>
      <c r="C29" s="320"/>
      <c r="D29" s="320"/>
      <c r="E29" s="318"/>
      <c r="F29" s="307" t="s">
        <v>669</v>
      </c>
      <c r="G29" s="303">
        <v>2035</v>
      </c>
      <c r="H29" s="303">
        <v>2035</v>
      </c>
      <c r="I29" s="303">
        <v>2013</v>
      </c>
      <c r="J29" s="309"/>
    </row>
    <row r="30" spans="1:10" ht="24.75" customHeight="1">
      <c r="A30" s="321"/>
      <c r="B30" s="320"/>
      <c r="C30" s="320"/>
      <c r="D30" s="320"/>
      <c r="E30" s="318"/>
      <c r="F30" s="307" t="s">
        <v>670</v>
      </c>
      <c r="G30" s="303">
        <v>2035</v>
      </c>
      <c r="H30" s="303">
        <v>2035</v>
      </c>
      <c r="I30" s="303">
        <v>2013</v>
      </c>
      <c r="J30" s="309"/>
    </row>
    <row r="31" spans="1:10" ht="24.75" customHeight="1">
      <c r="A31" s="321"/>
      <c r="B31" s="320"/>
      <c r="C31" s="320"/>
      <c r="D31" s="320"/>
      <c r="E31" s="318"/>
      <c r="F31" s="305" t="s">
        <v>454</v>
      </c>
      <c r="G31" s="306">
        <v>10</v>
      </c>
      <c r="H31" s="306">
        <v>33</v>
      </c>
      <c r="I31" s="303"/>
      <c r="J31" s="309"/>
    </row>
    <row r="32" spans="1:10" ht="24.75" customHeight="1">
      <c r="A32" s="321"/>
      <c r="B32" s="320"/>
      <c r="C32" s="320"/>
      <c r="D32" s="320"/>
      <c r="E32" s="318"/>
      <c r="F32" s="307" t="s">
        <v>671</v>
      </c>
      <c r="G32" s="303">
        <v>10</v>
      </c>
      <c r="H32" s="303">
        <v>33</v>
      </c>
      <c r="I32" s="303"/>
      <c r="J32" s="309"/>
    </row>
    <row r="33" spans="1:10" ht="24.75" customHeight="1">
      <c r="A33" s="321"/>
      <c r="B33" s="320"/>
      <c r="C33" s="320"/>
      <c r="D33" s="320"/>
      <c r="E33" s="318"/>
      <c r="F33" s="305" t="s">
        <v>672</v>
      </c>
      <c r="G33" s="306">
        <v>3591</v>
      </c>
      <c r="H33" s="306">
        <v>3466</v>
      </c>
      <c r="I33" s="303">
        <v>2117</v>
      </c>
      <c r="J33" s="309"/>
    </row>
    <row r="34" spans="1:10" ht="24.75" customHeight="1">
      <c r="A34" s="321"/>
      <c r="B34" s="320"/>
      <c r="C34" s="320"/>
      <c r="D34" s="320"/>
      <c r="E34" s="318"/>
      <c r="F34" s="307" t="s">
        <v>673</v>
      </c>
      <c r="G34" s="303">
        <v>0</v>
      </c>
      <c r="H34" s="303">
        <v>11</v>
      </c>
      <c r="I34" s="303">
        <v>11</v>
      </c>
      <c r="J34" s="309"/>
    </row>
    <row r="35" spans="1:10" ht="24.75" customHeight="1">
      <c r="A35" s="321"/>
      <c r="B35" s="320"/>
      <c r="C35" s="320"/>
      <c r="D35" s="320"/>
      <c r="E35" s="318"/>
      <c r="F35" s="307" t="s">
        <v>674</v>
      </c>
      <c r="G35" s="303">
        <v>3591</v>
      </c>
      <c r="H35" s="303">
        <v>3455</v>
      </c>
      <c r="I35" s="303">
        <v>2106</v>
      </c>
      <c r="J35" s="309"/>
    </row>
    <row r="36" spans="1:10" ht="24.75" customHeight="1">
      <c r="A36" s="327"/>
      <c r="B36" s="328"/>
      <c r="C36" s="328"/>
      <c r="D36" s="328"/>
      <c r="E36" s="329"/>
      <c r="F36" s="305" t="s">
        <v>491</v>
      </c>
      <c r="G36" s="306">
        <v>1500</v>
      </c>
      <c r="H36" s="306">
        <v>1500</v>
      </c>
      <c r="I36" s="303">
        <v>1501</v>
      </c>
      <c r="J36" s="310"/>
    </row>
    <row r="37" spans="1:10" ht="24.75" customHeight="1">
      <c r="A37" s="327"/>
      <c r="B37" s="328"/>
      <c r="C37" s="328"/>
      <c r="D37" s="328"/>
      <c r="E37" s="329"/>
      <c r="F37" s="307" t="s">
        <v>675</v>
      </c>
      <c r="G37" s="303">
        <v>1500</v>
      </c>
      <c r="H37" s="303">
        <v>1500</v>
      </c>
      <c r="I37" s="303">
        <v>1501</v>
      </c>
      <c r="J37" s="310"/>
    </row>
    <row r="38" spans="1:10" ht="24.75" customHeight="1">
      <c r="A38" s="330" t="s">
        <v>58</v>
      </c>
      <c r="B38" s="317">
        <v>26777</v>
      </c>
      <c r="C38" s="317">
        <v>53824</v>
      </c>
      <c r="D38" s="317">
        <f>SUM(D39:D40)</f>
        <v>84082</v>
      </c>
      <c r="E38" s="318"/>
      <c r="F38" s="330" t="s">
        <v>676</v>
      </c>
      <c r="G38" s="317">
        <v>1000</v>
      </c>
      <c r="H38" s="317">
        <v>16000</v>
      </c>
      <c r="I38" s="317">
        <f>SUM(I39:I41)</f>
        <v>31245</v>
      </c>
      <c r="J38" s="336"/>
    </row>
    <row r="39" spans="1:10" ht="24.75" customHeight="1">
      <c r="A39" s="331" t="s">
        <v>677</v>
      </c>
      <c r="B39" s="332">
        <v>5154</v>
      </c>
      <c r="C39" s="332">
        <v>32189</v>
      </c>
      <c r="D39" s="333">
        <v>62447</v>
      </c>
      <c r="E39" s="318"/>
      <c r="F39" s="334" t="s">
        <v>678</v>
      </c>
      <c r="G39" s="332">
        <v>1000</v>
      </c>
      <c r="H39" s="332">
        <v>1000</v>
      </c>
      <c r="I39" s="320">
        <v>468</v>
      </c>
      <c r="J39" s="336"/>
    </row>
    <row r="40" spans="1:10" ht="24.75" customHeight="1">
      <c r="A40" s="331" t="s">
        <v>679</v>
      </c>
      <c r="B40" s="332">
        <v>21623</v>
      </c>
      <c r="C40" s="332">
        <v>21635</v>
      </c>
      <c r="D40" s="320">
        <v>21635</v>
      </c>
      <c r="E40" s="318"/>
      <c r="F40" s="334" t="s">
        <v>680</v>
      </c>
      <c r="G40" s="332"/>
      <c r="H40" s="332">
        <v>15000</v>
      </c>
      <c r="I40" s="320">
        <v>20000</v>
      </c>
      <c r="J40" s="336"/>
    </row>
    <row r="41" spans="1:10" ht="24.75" customHeight="1">
      <c r="A41" s="327"/>
      <c r="B41" s="328"/>
      <c r="C41" s="328"/>
      <c r="D41" s="328"/>
      <c r="E41" s="318"/>
      <c r="F41" s="331" t="s">
        <v>681</v>
      </c>
      <c r="G41" s="332"/>
      <c r="H41" s="332"/>
      <c r="I41" s="320">
        <v>10777</v>
      </c>
      <c r="J41" s="336"/>
    </row>
  </sheetData>
  <sheetProtection/>
  <protectedRanges>
    <protectedRange sqref="D39" name="区域1"/>
  </protectedRanges>
  <mergeCells count="3">
    <mergeCell ref="A1:F1"/>
    <mergeCell ref="A2:J2"/>
    <mergeCell ref="I3:J3"/>
  </mergeCells>
  <printOptions/>
  <pageMargins left="0.4724409448818898" right="0.2755905511811024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微软用户</cp:lastModifiedBy>
  <cp:lastPrinted>2019-02-28T02:52:59Z</cp:lastPrinted>
  <dcterms:created xsi:type="dcterms:W3CDTF">2011-01-18T06:09:24Z</dcterms:created>
  <dcterms:modified xsi:type="dcterms:W3CDTF">2021-05-31T09:13:01Z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FDDF5C9877DA49DE8E247934089AFA43</vt:lpwstr>
  </property>
</Properties>
</file>