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tabRatio="776" firstSheet="5" activeTab="13"/>
  </bookViews>
  <sheets>
    <sheet name="01-2022巫溪县收入" sheetId="57" r:id="rId1"/>
    <sheet name="02-2022巫溪县支出" sheetId="58" r:id="rId2"/>
    <sheet name="03-2022公共平衡 " sheetId="26" r:id="rId3"/>
    <sheet name="04-2022公共本级支出 " sheetId="27" r:id="rId4"/>
    <sheet name="05-2022公共线下 " sheetId="32" r:id="rId5"/>
    <sheet name="06-2022转移支付分地区" sheetId="59" r:id="rId6"/>
    <sheet name="07-2022转移支付分项目 " sheetId="60" r:id="rId7"/>
    <sheet name="8-2022基金平衡" sheetId="33" r:id="rId8"/>
    <sheet name="9-2022基金本级支出" sheetId="19" r:id="rId9"/>
    <sheet name="10-2022基金转移支付" sheetId="62" r:id="rId10"/>
    <sheet name="11-2022国资 " sheetId="48" r:id="rId11"/>
    <sheet name="12-2022社保执行" sheetId="21" r:id="rId12"/>
    <sheet name="13-2023公共平衡" sheetId="71" r:id="rId13"/>
    <sheet name="14-2023公共本级支出" sheetId="38" r:id="rId14"/>
    <sheet name="15-2023公共本级基本支出 " sheetId="39" r:id="rId15"/>
    <sheet name="16-2023公共线下" sheetId="29" r:id="rId16"/>
    <sheet name="17-2023转移支付分地区" sheetId="53" r:id="rId17"/>
    <sheet name="18-2023转移支付分项目" sheetId="54" r:id="rId18"/>
    <sheet name="19-2023基金平衡" sheetId="35" r:id="rId19"/>
    <sheet name="20-2023基金本级支出" sheetId="7" r:id="rId20"/>
    <sheet name="21-2023基金转移支付" sheetId="61" r:id="rId21"/>
    <sheet name="22-2021年度政府性基金预算转移支付支出预算表 （分地区）" sheetId="89" r:id="rId22"/>
    <sheet name="23-2021年度政府性基金预算转移支付支出预算表 （分项目）" sheetId="90" r:id="rId23"/>
    <sheet name="24-2023国资平衡" sheetId="49" r:id="rId24"/>
    <sheet name="25-2023国资本级支出" sheetId="88" r:id="rId25"/>
    <sheet name="26-2023社保收入" sheetId="73" r:id="rId26"/>
    <sheet name="27-2023社保支出" sheetId="74" r:id="rId27"/>
    <sheet name="28-2023社保结余" sheetId="75" r:id="rId28"/>
    <sheet name="29.三公经费" sheetId="84" r:id="rId29"/>
    <sheet name="30-2022债务限额、余额" sheetId="65" r:id="rId30"/>
    <sheet name="31-2022债券额度分配情况表" sheetId="66" r:id="rId31"/>
    <sheet name="32-2022、2023一般债务余额" sheetId="94" r:id="rId32"/>
    <sheet name="33-2022、2023专项债务余额" sheetId="67" r:id="rId33"/>
    <sheet name="34-债务还本付息" sheetId="68" r:id="rId34"/>
    <sheet name="35-2023年提前下达" sheetId="69" r:id="rId35"/>
    <sheet name="36-2023新增债券安排" sheetId="70" r:id="rId36"/>
    <sheet name="37-重点专项资金绩效目标表" sheetId="86" r:id="rId37"/>
    <sheet name="38-重点专项资金绩效目标表" sheetId="92" r:id="rId38"/>
    <sheet name="39-重点专项资金绩效目标表" sheetId="87" r:id="rId39"/>
    <sheet name="40-重点专项资金绩效目标表" sheetId="93" r:id="rId40"/>
    <sheet name="41-重点专项资金绩效目标表" sheetId="91" r:id="rId41"/>
  </sheets>
  <externalReferences>
    <externalReference r:id="rId42"/>
  </externalReferences>
  <definedNames>
    <definedName name="_xlnm._FilterDatabase" localSheetId="3" hidden="1">'04-2022公共本级支出 '!$A$4:$Q$4</definedName>
    <definedName name="_xlnm._FilterDatabase" localSheetId="6" hidden="1">'07-2022转移支付分项目 '!$A$5:$A$6</definedName>
    <definedName name="_xlnm._FilterDatabase" localSheetId="13" hidden="1">'14-2023公共本级支出'!$A$4:$C$4</definedName>
    <definedName name="_xlnm._FilterDatabase" localSheetId="17" hidden="1">'18-2023转移支付分项目'!$A$5:$A$89</definedName>
    <definedName name="_xlnm._FilterDatabase" localSheetId="8" hidden="1">'9-2022基金本级支出'!$A$4:$B$4</definedName>
    <definedName name="fa" localSheetId="6">#REF!</definedName>
    <definedName name="fa" localSheetId="9">#REF!</definedName>
    <definedName name="fa" localSheetId="17">#REF!</definedName>
    <definedName name="fa" localSheetId="20">#REF!</definedName>
    <definedName name="fa">#REF!</definedName>
    <definedName name="_xlnm.Print_Area" localSheetId="0">'01-2022巫溪县收入'!$A$1:$D$27</definedName>
    <definedName name="_xlnm.Print_Area" localSheetId="1">'02-2022巫溪县支出'!$A$1:$D$33</definedName>
    <definedName name="_xlnm.Print_Area" localSheetId="2">'03-2022公共平衡 '!$A$1:$J$44</definedName>
    <definedName name="_xlnm.Print_Area" localSheetId="3">'04-2022公共本级支出 '!$A$1:$B$1110</definedName>
    <definedName name="_xlnm.Print_Area" localSheetId="4">'05-2022公共线下 '!$A$1:$D$35</definedName>
    <definedName name="_xlnm.Print_Area" localSheetId="5">'06-2022转移支付分地区'!$A$1:$C$51</definedName>
    <definedName name="_xlnm.Print_Area" localSheetId="6">'07-2022转移支付分项目 '!$A$1:$C$84</definedName>
    <definedName name="_xlnm.Print_Area" localSheetId="10">'11-2022国资 '!$A$1:$J$23</definedName>
    <definedName name="_xlnm.Print_Area" localSheetId="11">'12-2022社保执行'!$A$1:$M$17</definedName>
    <definedName name="_xlnm.Print_Area" localSheetId="12">'13-2023公共平衡'!$A$1:$F$41</definedName>
    <definedName name="_xlnm.Print_Area" localSheetId="14">'15-2023公共本级基本支出 '!$A$1:$D$33</definedName>
    <definedName name="_xlnm.Print_Area" localSheetId="15">'16-2023公共线下'!$A$1:$D$50</definedName>
    <definedName name="_xlnm.Print_Area" localSheetId="16">'17-2023转移支付分地区'!$A$1:$B$54</definedName>
    <definedName name="_xlnm.Print_Area" localSheetId="17">'18-2023转移支付分项目'!$A$1:$B$27</definedName>
    <definedName name="_xlnm.Print_Area" localSheetId="19">'20-2023基金本级支出'!$B$1:$C$56</definedName>
    <definedName name="_xlnm.Print_Area" localSheetId="33">'34-债务还本付息'!$A$1:$D$26</definedName>
    <definedName name="_xlnm.Print_Area" localSheetId="7">'8-2022基金平衡'!$A$1:$J$26</definedName>
    <definedName name="_xlnm.Print_Area" localSheetId="8">'9-2022基金本级支出'!$A$1:$B$57</definedName>
    <definedName name="_xlnm.Print_Titles" localSheetId="2">'03-2022公共平衡 '!$2:$4</definedName>
    <definedName name="_xlnm.Print_Titles" localSheetId="3">'04-2022公共本级支出 '!$5:$5</definedName>
    <definedName name="_xlnm.Print_Titles" localSheetId="4">'05-2022公共线下 '!$2:$4</definedName>
    <definedName name="_xlnm.Print_Titles" localSheetId="5">'06-2022转移支付分地区'!$2:$6</definedName>
    <definedName name="_xlnm.Print_Titles" localSheetId="6">'07-2022转移支付分项目 '!$2:$5</definedName>
    <definedName name="_xlnm.Print_Titles" localSheetId="13">'14-2023公共本级支出'!$4:$4</definedName>
    <definedName name="_xlnm.Print_Titles" localSheetId="15">'16-2023公共线下'!$1:$4</definedName>
    <definedName name="_xlnm.Print_Titles" localSheetId="16">'17-2023转移支付分地区'!$2:$6</definedName>
    <definedName name="_xlnm.Print_Titles" localSheetId="17">'18-2023转移支付分项目'!$2:$5</definedName>
    <definedName name="_xlnm.Print_Titles" localSheetId="19">'20-2023基金本级支出'!$2:$4</definedName>
    <definedName name="_xlnm.Print_Titles" localSheetId="7">'8-2022基金平衡'!$1:$4</definedName>
    <definedName name="_xlnm.Print_Titles" localSheetId="8">'9-2022基金本级支出'!$4:$4</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9">#REF!</definedName>
    <definedName name="地区名称" localSheetId="10">#REF!</definedName>
    <definedName name="地区名称" localSheetId="11">#REF!</definedName>
    <definedName name="地区名称" localSheetId="13">#REF!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20">#REF!</definedName>
    <definedName name="地区名称" localSheetId="23">#REF!</definedName>
    <definedName name="地区名称" localSheetId="7">#REF!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<sst xmlns="http://schemas.openxmlformats.org/spreadsheetml/2006/main" count="6240" uniqueCount="3959">
  <si>
    <t>表1</t>
  </si>
  <si>
    <t>2022年巫溪县财政预算收入执行表</t>
  </si>
  <si>
    <t>单位：万元</t>
  </si>
  <si>
    <t>收      入</t>
  </si>
  <si>
    <t>2021年决算数</t>
  </si>
  <si>
    <t>2022年执行数</t>
  </si>
  <si>
    <t>增长%</t>
  </si>
  <si>
    <t>总      计</t>
  </si>
  <si>
    <t>一、一般公共预算收入</t>
  </si>
  <si>
    <t xml:space="preserve">  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</si>
  <si>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</si>
  <si>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</si>
  <si>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</si>
  <si>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</si>
  <si>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</si>
  <si>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</si>
  <si>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</si>
  <si>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</si>
  <si>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</si>
  <si>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耕地占用税</t>
  </si>
  <si>
    <t>　  契税</t>
  </si>
  <si>
    <t>　  烟叶税</t>
  </si>
  <si>
    <t xml:space="preserve">    环境保护税</t>
  </si>
  <si>
    <t>　  其他税收收入</t>
  </si>
  <si>
    <t xml:space="preserve"> 非税收入</t>
  </si>
  <si>
    <t xml:space="preserve">  　专项收入</t>
  </si>
  <si>
    <t xml:space="preserve">  　行政事业性收费收入</t>
  </si>
  <si>
    <t>　  罚没收入</t>
  </si>
  <si>
    <t xml:space="preserve">    国有资源(资产)有偿使用收入</t>
  </si>
  <si>
    <t xml:space="preserve">    捐赠收入</t>
  </si>
  <si>
    <t xml:space="preserve">    政府住房基金收入</t>
  </si>
  <si>
    <t>　  其他收入</t>
  </si>
  <si>
    <t>二、政府性基金预算收入</t>
  </si>
  <si>
    <t xml:space="preserve">   其中：国有土地使用权出让收入</t>
  </si>
  <si>
    <t>三、国有资本经营预算收入</t>
  </si>
  <si>
    <t>四、社会保险基金预算收入</t>
  </si>
  <si>
    <t>-</t>
  </si>
  <si>
    <t>注：由于四舍五入因素，部分分项加和与总数可能略有差异，下同。</t>
  </si>
  <si>
    <t>表2</t>
  </si>
  <si>
    <t>2022年巫溪县财政预算支出执行表</t>
  </si>
  <si>
    <t>支      出</t>
  </si>
  <si>
    <t>一、一般公共预算支出</t>
  </si>
  <si>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</si>
  <si>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</si>
  <si>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</si>
  <si>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</si>
  <si>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</si>
  <si>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</si>
  <si>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</si>
  <si>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</si>
  <si>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</si>
  <si>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</si>
  <si>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</si>
  <si>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</si>
  <si>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</si>
  <si>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资源勘探工业信息等支出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</si>
  <si>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</si>
  <si>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</si>
  <si>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</si>
  <si>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</si>
  <si>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</si>
  <si>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</si>
  <si>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灾害防治及应急管理支出</t>
  </si>
  <si>
    <t xml:space="preserve">   其他支出</t>
  </si>
  <si>
    <t xml:space="preserve">   债务付息支出</t>
  </si>
  <si>
    <t xml:space="preserve">   债务发行费用支出</t>
  </si>
  <si>
    <t>二、政府性基金预算支出</t>
  </si>
  <si>
    <t>三、国有资本经营预算支出</t>
  </si>
  <si>
    <t>四、社会保险基金预算支出</t>
  </si>
  <si>
    <t>表3</t>
  </si>
  <si>
    <t>2022年巫溪县一般公共预算收支执行表</t>
  </si>
  <si>
    <t>预算数</t>
  </si>
  <si>
    <t>调整数</t>
  </si>
  <si>
    <t>调整预算数</t>
  </si>
  <si>
    <t>执行数</t>
  </si>
  <si>
    <t>总  计</t>
  </si>
  <si>
    <t>本级收入合计</t>
  </si>
  <si>
    <t>本级支出合计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</si>
  <si>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</si>
  <si>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</si>
  <si>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</si>
  <si>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</si>
  <si>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</si>
  <si>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</si>
  <si>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</si>
  <si>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</si>
  <si>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</si>
  <si>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</si>
  <si>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</si>
  <si>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</si>
  <si>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</si>
  <si>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</si>
  <si>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 xml:space="preserve">    其他税收收入</t>
  </si>
  <si>
    <t>十五、商业服务业等支出</t>
  </si>
  <si>
    <t>十六、金融支出</t>
  </si>
  <si>
    <t>　  专项收入</t>
  </si>
  <si>
    <t>十七、援助其他地区支出</t>
  </si>
  <si>
    <t>　  行政事业性收费收入</t>
  </si>
  <si>
    <t>十八、自然资源海洋气象等支出</t>
  </si>
  <si>
    <t>十九、住房保障支出</t>
  </si>
  <si>
    <t>　  国有资源(资产)有偿使用收入</t>
  </si>
  <si>
    <t>二十、粮油物资储备支出</t>
  </si>
  <si>
    <t>二十一、灾害防治及应急管理支出</t>
  </si>
  <si>
    <t>二十二、预备费</t>
  </si>
  <si>
    <t>二十三、其他支出</t>
  </si>
  <si>
    <t>二十四、债务付息支出</t>
  </si>
  <si>
    <t>二十五、债务发行费用支出</t>
  </si>
  <si>
    <t>转移性收入合计</t>
  </si>
  <si>
    <t>转移性支出合计</t>
  </si>
  <si>
    <t>一、上级补助收入</t>
  </si>
  <si>
    <t>一、上解支出</t>
  </si>
  <si>
    <t>二、上年结余收入</t>
  </si>
  <si>
    <t>二、调出资金</t>
  </si>
  <si>
    <t>三、调入资金</t>
  </si>
  <si>
    <t>三、年终结余</t>
  </si>
  <si>
    <t xml:space="preserve">    从政府性基金预算调入一般公共预算</t>
  </si>
  <si>
    <t>四、安排预算稳定调节基金</t>
  </si>
  <si>
    <t xml:space="preserve">    从国有资本经营预算调入一般公共预算</t>
  </si>
  <si>
    <t>五、债务还本支出</t>
  </si>
  <si>
    <t xml:space="preserve">四、债务转贷收入 </t>
  </si>
  <si>
    <t xml:space="preserve">    地方政府一般债券还本支出（再融资）</t>
  </si>
  <si>
    <t xml:space="preserve">    地方政府一般债券转贷收入（新增）</t>
  </si>
  <si>
    <t xml:space="preserve">     地方政府向国际组织借款还本支出</t>
  </si>
  <si>
    <t xml:space="preserve">    地方政府一般债券转贷收入（再融资）</t>
  </si>
  <si>
    <t xml:space="preserve">    地方政府向国际组织借款收入</t>
  </si>
  <si>
    <t>五、动用预算稳定调节基金</t>
  </si>
  <si>
    <t>表4</t>
  </si>
  <si>
    <t>2022年巫溪县一般公共预算本级支出执行表</t>
  </si>
  <si>
    <t>科目编码</t>
  </si>
  <si>
    <t>科目名称</t>
  </si>
  <si>
    <t>金额</t>
  </si>
  <si>
    <t>一般公共预算支出合计</t>
  </si>
  <si>
    <t>201</t>
  </si>
  <si>
    <t xml:space="preserve">  一般公共服务支出</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</si>
  <si>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</si>
  <si>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</si>
  <si>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</si>
  <si>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</si>
  <si>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</si>
  <si>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</si>
  <si>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</si>
  <si>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</si>
  <si>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</si>
  <si>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</si>
  <si>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</si>
  <si>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</si>
  <si>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</si>
  <si>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</si>
  <si>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</si>
  <si>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</si>
  <si>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</si>
  <si>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</si>
  <si>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</si>
  <si>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</si>
  <si>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</si>
  <si>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</si>
  <si>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</si>
  <si>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</si>
  <si>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</si>
  <si>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</si>
  <si>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</si>
  <si>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</si>
  <si>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</si>
  <si>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</si>
  <si>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</si>
  <si>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</si>
  <si>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</si>
  <si>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</si>
  <si>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</si>
  <si>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</si>
  <si>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</si>
  <si>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</si>
  <si>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</si>
  <si>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</si>
  <si>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</si>
  <si>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</si>
  <si>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</si>
  <si>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</si>
  <si>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</si>
  <si>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</si>
  <si>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</si>
  <si>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</si>
  <si>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</si>
  <si>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</si>
  <si>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</si>
  <si>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</si>
  <si>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</si>
  <si>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</si>
  <si>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</si>
  <si>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</si>
  <si>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</si>
  <si>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</si>
  <si>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</si>
  <si>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</si>
  <si>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</si>
  <si>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</si>
  <si>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</si>
  <si>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</si>
  <si>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</si>
  <si>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</si>
  <si>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</si>
  <si>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</si>
  <si>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</si>
  <si>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</si>
  <si>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</si>
  <si>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</si>
  <si>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</si>
  <si>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</si>
  <si>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</si>
  <si>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</si>
  <si>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</si>
  <si>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</si>
  <si>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</si>
  <si>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</si>
  <si>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</si>
  <si>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</si>
  <si>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</si>
  <si>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</si>
  <si>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</si>
  <si>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</si>
  <si>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</si>
  <si>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</si>
  <si>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</si>
  <si>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</si>
  <si>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</si>
  <si>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</si>
  <si>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</si>
  <si>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</si>
  <si>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</si>
  <si>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</si>
  <si>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</si>
  <si>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</si>
  <si>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</si>
  <si>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</si>
  <si>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</si>
  <si>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</si>
  <si>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</si>
  <si>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</si>
  <si>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</si>
  <si>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</si>
  <si>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</si>
  <si>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</si>
  <si>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</si>
  <si>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</si>
  <si>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</si>
  <si>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</si>
  <si>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</si>
  <si>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</si>
  <si>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</si>
  <si>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2010709</t>
  </si>
  <si>
    <t>2010710</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</si>
  <si>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</si>
  <si>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</si>
  <si>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</si>
  <si>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</si>
  <si>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</si>
  <si>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</si>
  <si>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</si>
  <si>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</si>
  <si>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</si>
  <si>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</si>
  <si>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</si>
  <si>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</si>
  <si>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</si>
  <si>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</si>
  <si>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</si>
  <si>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</si>
  <si>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</si>
  <si>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</si>
  <si>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</si>
  <si>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</si>
  <si>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</si>
  <si>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</si>
  <si>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</si>
  <si>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</si>
  <si>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</si>
  <si>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</si>
  <si>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</si>
  <si>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</si>
  <si>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</si>
  <si>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</si>
  <si>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</si>
  <si>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</si>
  <si>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</si>
  <si>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</si>
  <si>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</si>
  <si>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</si>
  <si>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</si>
  <si>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</si>
  <si>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</si>
  <si>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</si>
  <si>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</si>
  <si>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</si>
  <si>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</si>
  <si>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</si>
  <si>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</si>
  <si>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</si>
  <si>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</si>
  <si>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</si>
  <si>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</si>
  <si>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</si>
  <si>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</si>
  <si>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</si>
  <si>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</si>
  <si>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</si>
  <si>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</si>
  <si>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</si>
  <si>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</si>
  <si>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</si>
  <si>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</si>
  <si>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</si>
  <si>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</si>
  <si>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</si>
  <si>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</si>
  <si>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</si>
  <si>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</si>
  <si>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</si>
  <si>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</si>
  <si>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</si>
  <si>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</si>
  <si>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</si>
  <si>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</si>
  <si>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</si>
  <si>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</si>
  <si>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</si>
  <si>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</si>
  <si>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</si>
  <si>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</si>
  <si>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</si>
  <si>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知识产权战略和规划</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</si>
  <si>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</si>
  <si>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</si>
  <si>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</si>
  <si>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</si>
  <si>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</si>
  <si>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</si>
  <si>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</si>
  <si>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</si>
  <si>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</si>
  <si>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</si>
  <si>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</si>
  <si>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</si>
  <si>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</si>
  <si>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</si>
  <si>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</si>
  <si>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</si>
  <si>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</si>
  <si>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</si>
  <si>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</si>
  <si>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</si>
  <si>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</si>
  <si>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</si>
  <si>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</si>
  <si>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</si>
  <si>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</si>
  <si>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</si>
  <si>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</si>
  <si>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</si>
  <si>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</si>
  <si>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</si>
  <si>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</si>
  <si>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</si>
  <si>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</si>
  <si>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</si>
  <si>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</si>
  <si>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</si>
  <si>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</si>
  <si>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</si>
  <si>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</si>
  <si>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</si>
  <si>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</si>
  <si>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</si>
  <si>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</si>
  <si>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</si>
  <si>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</si>
  <si>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</si>
  <si>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</si>
  <si>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</si>
  <si>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</si>
  <si>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</si>
  <si>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</si>
  <si>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</si>
  <si>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</si>
  <si>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</si>
  <si>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</si>
  <si>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</si>
  <si>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2012906</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</si>
  <si>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</si>
  <si>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</si>
  <si>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</si>
  <si>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</si>
  <si>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</si>
  <si>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</si>
  <si>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</si>
  <si>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</si>
  <si>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</si>
  <si>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</si>
  <si>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</si>
  <si>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</si>
  <si>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</si>
  <si>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</si>
  <si>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</si>
  <si>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</si>
  <si>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</si>
  <si>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</si>
  <si>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</si>
  <si>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</si>
  <si>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</si>
  <si>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</si>
  <si>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</si>
  <si>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</si>
  <si>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</si>
  <si>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</si>
  <si>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</si>
  <si>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</si>
  <si>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</si>
  <si>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</si>
  <si>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</si>
  <si>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</si>
  <si>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</si>
  <si>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</si>
  <si>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</si>
  <si>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</si>
  <si>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</si>
  <si>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</si>
  <si>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</si>
  <si>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</si>
  <si>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</si>
  <si>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</si>
  <si>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</si>
  <si>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</si>
  <si>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</si>
  <si>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</si>
  <si>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</si>
  <si>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</si>
  <si>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</si>
  <si>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</si>
  <si>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</si>
  <si>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</si>
  <si>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</si>
  <si>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</si>
  <si>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</si>
  <si>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</si>
  <si>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</si>
  <si>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</si>
  <si>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</si>
  <si>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</si>
  <si>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</si>
  <si>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</si>
  <si>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</si>
  <si>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</si>
  <si>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</si>
  <si>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</si>
  <si>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</si>
  <si>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</si>
  <si>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</si>
  <si>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</si>
  <si>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</si>
  <si>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</si>
  <si>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</si>
  <si>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</si>
  <si>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</si>
  <si>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</si>
  <si>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</si>
  <si>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</si>
  <si>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</si>
  <si>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</si>
  <si>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</si>
  <si>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</si>
  <si>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</si>
  <si>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</si>
  <si>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</si>
  <si>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</si>
  <si>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</si>
  <si>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</si>
  <si>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</si>
  <si>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</si>
  <si>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</si>
  <si>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</si>
  <si>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</si>
  <si>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</si>
  <si>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</si>
  <si>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</si>
  <si>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</si>
  <si>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</si>
  <si>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</si>
  <si>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</si>
  <si>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</si>
  <si>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</si>
  <si>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</si>
  <si>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202</t>
  </si>
  <si>
    <t xml:space="preserve">  外交支出</t>
  </si>
  <si>
    <t>20201</t>
  </si>
  <si>
    <t xml:space="preserve">    外交管理事务</t>
  </si>
  <si>
    <t>2020101</t>
  </si>
  <si>
    <t>2020102</t>
  </si>
  <si>
    <t>2020103</t>
  </si>
  <si>
    <t>2020104</t>
  </si>
  <si>
    <t>2020150</t>
  </si>
  <si>
    <t>2020199</t>
  </si>
  <si>
    <t xml:space="preserve">      其他外交管理事务支出</t>
  </si>
  <si>
    <t>20202</t>
  </si>
  <si>
    <t xml:space="preserve">    驻外机构</t>
  </si>
  <si>
    <t>2020201</t>
  </si>
  <si>
    <t xml:space="preserve">      驻外使领馆(团、处)</t>
  </si>
  <si>
    <t>2020202</t>
  </si>
  <si>
    <t xml:space="preserve">      其他驻外机构支出</t>
  </si>
  <si>
    <t>20203</t>
  </si>
  <si>
    <t xml:space="preserve">    对外援助</t>
  </si>
  <si>
    <t>2020304</t>
  </si>
  <si>
    <t xml:space="preserve">      援外优惠贷款贴息</t>
  </si>
  <si>
    <t>2020306</t>
  </si>
  <si>
    <t xml:space="preserve">      对外援助</t>
  </si>
  <si>
    <t>20204</t>
  </si>
  <si>
    <t xml:space="preserve">    国际组织</t>
  </si>
  <si>
    <t>2020401</t>
  </si>
  <si>
    <t xml:space="preserve">      国际组织会费</t>
  </si>
  <si>
    <t>2020402</t>
  </si>
  <si>
    <t xml:space="preserve">      国际组织捐赠</t>
  </si>
  <si>
    <t>2020403</t>
  </si>
  <si>
    <t xml:space="preserve">      维和摊款</t>
  </si>
  <si>
    <t>2020404</t>
  </si>
  <si>
    <t xml:space="preserve">      国际组织股金及基金</t>
  </si>
  <si>
    <t>2020499</t>
  </si>
  <si>
    <t xml:space="preserve">      其他国际组织支出</t>
  </si>
  <si>
    <t>20205</t>
  </si>
  <si>
    <t xml:space="preserve">    对外合作与交流</t>
  </si>
  <si>
    <t>2020503</t>
  </si>
  <si>
    <t xml:space="preserve">      在华国际会议</t>
  </si>
  <si>
    <t>2020504</t>
  </si>
  <si>
    <t xml:space="preserve">      国际交流活动</t>
  </si>
  <si>
    <t>2020505</t>
  </si>
  <si>
    <t xml:space="preserve">      对外合作活动</t>
  </si>
  <si>
    <t>2020599</t>
  </si>
  <si>
    <t xml:space="preserve">      其他对外合作与交流支出</t>
  </si>
  <si>
    <t>20206</t>
  </si>
  <si>
    <t xml:space="preserve">    对外宣传</t>
  </si>
  <si>
    <t>2020601</t>
  </si>
  <si>
    <t xml:space="preserve">      对外宣传</t>
  </si>
  <si>
    <t>20207</t>
  </si>
  <si>
    <t xml:space="preserve">    边界勘界联检</t>
  </si>
  <si>
    <t>2020701</t>
  </si>
  <si>
    <t xml:space="preserve">      边界勘界</t>
  </si>
  <si>
    <t>2020702</t>
  </si>
  <si>
    <t xml:space="preserve">      边界联检</t>
  </si>
  <si>
    <t>2020703</t>
  </si>
  <si>
    <t xml:space="preserve">      边界界桩维护</t>
  </si>
  <si>
    <t>2020799</t>
  </si>
  <si>
    <t xml:space="preserve">      其他支出</t>
  </si>
  <si>
    <t>20208</t>
  </si>
  <si>
    <t xml:space="preserve">    国际发展合作</t>
  </si>
  <si>
    <t>2020801</t>
  </si>
  <si>
    <t>2020802</t>
  </si>
  <si>
    <t>2020803</t>
  </si>
  <si>
    <t>2020850</t>
  </si>
  <si>
    <t>2020899</t>
  </si>
  <si>
    <t xml:space="preserve">      其他国际发展合作支出</t>
  </si>
  <si>
    <t>20299</t>
  </si>
  <si>
    <t xml:space="preserve">    其他外交支出</t>
  </si>
  <si>
    <t>2029999</t>
  </si>
  <si>
    <t xml:space="preserve">      其他外交支出</t>
  </si>
  <si>
    <t>203</t>
  </si>
  <si>
    <t xml:space="preserve">  国防支出</t>
  </si>
  <si>
    <t>20301</t>
  </si>
  <si>
    <t xml:space="preserve">    军费</t>
  </si>
  <si>
    <t>2030101</t>
  </si>
  <si>
    <t xml:space="preserve">      现役部队</t>
  </si>
  <si>
    <t>2030102</t>
  </si>
  <si>
    <t xml:space="preserve">      预备役部队</t>
  </si>
  <si>
    <t>2030199</t>
  </si>
  <si>
    <t xml:space="preserve">      其他军费支出</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</si>
  <si>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</si>
  <si>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</si>
  <si>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</si>
  <si>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</si>
  <si>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</si>
  <si>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</si>
  <si>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</si>
  <si>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</si>
  <si>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</si>
  <si>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</si>
  <si>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</si>
  <si>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</si>
  <si>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</si>
  <si>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</si>
  <si>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</si>
  <si>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</si>
  <si>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</si>
  <si>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</si>
  <si>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</si>
  <si>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</si>
  <si>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</si>
  <si>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</si>
  <si>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</si>
  <si>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</si>
  <si>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</si>
  <si>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</si>
  <si>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</si>
  <si>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</si>
  <si>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204</t>
  </si>
  <si>
    <t xml:space="preserve">  公共安全支出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</si>
  <si>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</si>
  <si>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</si>
  <si>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</si>
  <si>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</si>
  <si>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</si>
  <si>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</si>
  <si>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</si>
  <si>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</si>
  <si>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</si>
  <si>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</si>
  <si>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</si>
  <si>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</si>
  <si>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</si>
  <si>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</si>
  <si>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</si>
  <si>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</si>
  <si>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</si>
  <si>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</si>
  <si>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</si>
  <si>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</si>
  <si>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</si>
  <si>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</si>
  <si>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</si>
  <si>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</si>
  <si>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</si>
  <si>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</si>
  <si>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</si>
  <si>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</si>
  <si>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</si>
  <si>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</si>
  <si>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</si>
  <si>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</si>
  <si>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</si>
  <si>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</si>
  <si>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</si>
  <si>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</si>
  <si>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</si>
  <si>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</si>
  <si>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</si>
  <si>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</si>
  <si>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</si>
  <si>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</si>
  <si>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</si>
  <si>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</si>
  <si>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</si>
  <si>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</si>
  <si>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</si>
  <si>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</si>
  <si>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</si>
  <si>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</si>
  <si>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</si>
  <si>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</si>
  <si>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</si>
  <si>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</si>
  <si>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</si>
  <si>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</si>
  <si>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</si>
  <si>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</si>
  <si>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</si>
  <si>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</si>
  <si>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</si>
  <si>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</si>
  <si>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</si>
  <si>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</si>
  <si>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</si>
  <si>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</si>
  <si>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</si>
  <si>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</si>
  <si>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</si>
  <si>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</si>
  <si>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</si>
  <si>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</si>
  <si>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</si>
  <si>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</si>
  <si>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2040610</t>
  </si>
  <si>
    <t xml:space="preserve">      社区矫正</t>
  </si>
  <si>
    <t>2040612</t>
  </si>
  <si>
    <t xml:space="preserve">      法治建设</t>
  </si>
  <si>
    <t>2040613</t>
  </si>
  <si>
    <t>2040650</t>
  </si>
  <si>
    <t>2040699</t>
  </si>
  <si>
    <t xml:space="preserve">      其他司法支出</t>
  </si>
  <si>
    <t>20407</t>
  </si>
  <si>
    <t xml:space="preserve">    监狱</t>
  </si>
  <si>
    <t>2040701</t>
  </si>
  <si>
    <t>2040702</t>
  </si>
  <si>
    <t>2040703</t>
  </si>
  <si>
    <t>2040704</t>
  </si>
  <si>
    <t xml:space="preserve">      罪犯生活及医疗卫生</t>
  </si>
  <si>
    <t>2040705</t>
  </si>
  <si>
    <t xml:space="preserve">      监狱业务及罪犯改造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</si>
  <si>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</si>
  <si>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</si>
  <si>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</si>
  <si>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</si>
  <si>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</si>
  <si>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</si>
  <si>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</si>
  <si>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</si>
  <si>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</si>
  <si>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</si>
  <si>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</si>
  <si>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</si>
  <si>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</si>
  <si>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</si>
  <si>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</si>
  <si>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</si>
  <si>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</si>
  <si>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</si>
  <si>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</si>
  <si>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</si>
  <si>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</si>
  <si>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</si>
  <si>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</si>
  <si>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</si>
  <si>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</si>
  <si>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</si>
  <si>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</si>
  <si>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</si>
  <si>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</si>
  <si>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</si>
  <si>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</si>
  <si>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</si>
  <si>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</si>
  <si>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</si>
  <si>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</si>
  <si>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</si>
  <si>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</si>
  <si>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</si>
  <si>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</si>
  <si>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</si>
  <si>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</si>
  <si>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</si>
  <si>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</si>
  <si>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</si>
  <si>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2049902</t>
  </si>
  <si>
    <t xml:space="preserve">      国家司法救助支出</t>
  </si>
  <si>
    <t>2049999</t>
  </si>
  <si>
    <t xml:space="preserve">      其他公共安全支出</t>
  </si>
  <si>
    <t>205</t>
  </si>
  <si>
    <t xml:space="preserve">  教育支出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</si>
  <si>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</si>
  <si>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</si>
  <si>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</si>
  <si>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</si>
  <si>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</si>
  <si>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</si>
  <si>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</si>
  <si>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</si>
  <si>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</si>
  <si>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</si>
  <si>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</si>
  <si>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</si>
  <si>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</si>
  <si>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</si>
  <si>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</si>
  <si>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</si>
  <si>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</si>
  <si>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</si>
  <si>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</si>
  <si>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</si>
  <si>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</si>
  <si>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</si>
  <si>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</si>
  <si>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</si>
  <si>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</si>
  <si>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</si>
  <si>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</si>
  <si>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</si>
  <si>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</si>
  <si>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</si>
  <si>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</si>
  <si>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</si>
  <si>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</si>
  <si>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</si>
  <si>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</si>
  <si>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</si>
  <si>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</si>
  <si>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</si>
  <si>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</si>
  <si>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</si>
  <si>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</si>
  <si>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</si>
  <si>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</si>
  <si>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</si>
  <si>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</si>
  <si>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</si>
  <si>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</si>
  <si>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</si>
  <si>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</si>
  <si>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</si>
  <si>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</si>
  <si>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</si>
  <si>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</si>
  <si>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</si>
  <si>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</si>
  <si>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</si>
  <si>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</si>
  <si>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</si>
  <si>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</si>
  <si>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</si>
  <si>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</si>
  <si>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</si>
  <si>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</si>
  <si>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</si>
  <si>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</si>
  <si>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</si>
  <si>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</si>
  <si>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</si>
  <si>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</si>
  <si>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</si>
  <si>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</si>
  <si>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</si>
  <si>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</si>
  <si>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</si>
  <si>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</si>
  <si>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</si>
  <si>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</si>
  <si>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</si>
  <si>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</si>
  <si>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</si>
  <si>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</si>
  <si>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</si>
  <si>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</si>
  <si>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</si>
  <si>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</si>
  <si>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</si>
  <si>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</si>
  <si>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</si>
  <si>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</si>
  <si>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</si>
  <si>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</si>
  <si>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</si>
  <si>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</si>
  <si>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</si>
  <si>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</si>
  <si>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</si>
  <si>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</si>
  <si>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2059999</t>
  </si>
  <si>
    <t xml:space="preserve">      其他教育支出</t>
  </si>
  <si>
    <t>206</t>
  </si>
  <si>
    <t xml:space="preserve">  科学技术支出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</si>
  <si>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</si>
  <si>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</si>
  <si>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</si>
  <si>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</si>
  <si>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</si>
  <si>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</si>
  <si>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</si>
  <si>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</si>
  <si>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</si>
  <si>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</si>
  <si>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</si>
  <si>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</si>
  <si>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</si>
  <si>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</si>
  <si>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实验室及相关设施</t>
  </si>
  <si>
    <t>2060205</t>
  </si>
  <si>
    <t xml:space="preserve">      重大科学工程</t>
  </si>
  <si>
    <t>2060206</t>
  </si>
  <si>
    <t xml:space="preserve">      专项基础科研</t>
  </si>
  <si>
    <t>2060207</t>
  </si>
  <si>
    <t xml:space="preserve">      专项技术基础</t>
  </si>
  <si>
    <t>2060208</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</si>
  <si>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</si>
  <si>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</si>
  <si>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</si>
  <si>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</si>
  <si>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</si>
  <si>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</si>
  <si>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</si>
  <si>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</si>
  <si>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</si>
  <si>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</si>
  <si>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</si>
  <si>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</si>
  <si>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</si>
  <si>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</si>
  <si>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</si>
  <si>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</si>
  <si>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</si>
  <si>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</si>
  <si>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</si>
  <si>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2060405</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</si>
  <si>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</si>
  <si>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</si>
  <si>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</si>
  <si>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</si>
  <si>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</si>
  <si>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</si>
  <si>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</si>
  <si>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</si>
  <si>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</si>
  <si>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</si>
  <si>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</si>
  <si>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</si>
  <si>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</si>
  <si>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</si>
  <si>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</si>
  <si>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</si>
  <si>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</si>
  <si>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</si>
  <si>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</si>
  <si>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</si>
  <si>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</si>
  <si>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</si>
  <si>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</si>
  <si>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</si>
  <si>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</si>
  <si>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</si>
  <si>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</si>
  <si>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</si>
  <si>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</si>
  <si>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</si>
  <si>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</si>
  <si>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</si>
  <si>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</si>
  <si>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</si>
  <si>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</si>
  <si>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</si>
  <si>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</si>
  <si>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</si>
  <si>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</si>
  <si>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</si>
  <si>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</si>
  <si>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</si>
  <si>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</si>
  <si>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</si>
  <si>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</si>
  <si>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</si>
  <si>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</si>
  <si>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</si>
  <si>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</si>
  <si>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</si>
  <si>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</si>
  <si>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</si>
  <si>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</si>
  <si>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</si>
  <si>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</si>
  <si>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</si>
  <si>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</si>
  <si>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</si>
  <si>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</si>
  <si>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</si>
  <si>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</si>
  <si>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t>
  </si>
  <si>
    <t xml:space="preserve">  文化旅游体育与传媒支出</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</si>
  <si>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</si>
  <si>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</si>
  <si>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</si>
  <si>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</si>
  <si>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</si>
  <si>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</si>
  <si>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</si>
  <si>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</si>
  <si>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</si>
  <si>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</si>
  <si>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</si>
  <si>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</si>
  <si>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</si>
  <si>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</si>
  <si>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</si>
  <si>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</si>
  <si>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</si>
  <si>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</si>
  <si>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</si>
  <si>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</si>
  <si>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</si>
  <si>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</si>
  <si>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</si>
  <si>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</si>
  <si>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</si>
  <si>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</si>
  <si>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</si>
  <si>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</si>
  <si>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</si>
  <si>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</si>
  <si>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</si>
  <si>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</si>
  <si>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</si>
  <si>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</si>
  <si>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</si>
  <si>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</si>
  <si>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</si>
  <si>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</si>
  <si>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</si>
  <si>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</si>
  <si>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</si>
  <si>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</si>
  <si>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</si>
  <si>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</si>
  <si>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</si>
  <si>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</si>
  <si>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</si>
  <si>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</si>
  <si>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</si>
  <si>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</si>
  <si>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</si>
  <si>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</si>
  <si>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</si>
  <si>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</si>
  <si>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</si>
  <si>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</si>
  <si>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</si>
  <si>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</si>
  <si>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</si>
  <si>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</si>
  <si>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</si>
  <si>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</si>
  <si>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</si>
  <si>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</si>
  <si>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</si>
  <si>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</si>
  <si>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</si>
  <si>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</si>
  <si>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</si>
  <si>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</si>
  <si>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</si>
  <si>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</si>
  <si>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</si>
  <si>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</si>
  <si>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</si>
  <si>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</si>
  <si>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</si>
  <si>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</si>
  <si>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</si>
  <si>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</si>
  <si>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</si>
  <si>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</si>
  <si>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</si>
  <si>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</si>
  <si>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</si>
  <si>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</si>
  <si>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</si>
  <si>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</si>
  <si>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</si>
  <si>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</si>
  <si>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</si>
  <si>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</si>
  <si>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</si>
  <si>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</si>
  <si>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</si>
  <si>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</si>
  <si>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</si>
  <si>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</si>
  <si>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</si>
  <si>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</si>
  <si>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</si>
  <si>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</si>
  <si>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</si>
  <si>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</si>
  <si>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</si>
  <si>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</si>
  <si>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</si>
  <si>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</si>
  <si>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</si>
  <si>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</si>
  <si>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</si>
  <si>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</si>
  <si>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</si>
  <si>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</si>
  <si>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</si>
  <si>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</si>
  <si>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</si>
  <si>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</si>
  <si>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</si>
  <si>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</si>
  <si>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</si>
  <si>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</si>
  <si>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</si>
  <si>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</si>
  <si>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</si>
  <si>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</si>
  <si>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</si>
  <si>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</si>
  <si>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</si>
  <si>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</si>
  <si>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</si>
  <si>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</si>
  <si>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</si>
  <si>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</si>
  <si>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</si>
  <si>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</si>
  <si>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</si>
  <si>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</si>
  <si>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</si>
  <si>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</si>
  <si>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</si>
  <si>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</si>
  <si>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</si>
  <si>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</si>
  <si>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</si>
  <si>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</si>
  <si>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</si>
  <si>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</si>
  <si>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</si>
  <si>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</si>
  <si>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</si>
  <si>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</si>
  <si>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</si>
  <si>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</si>
  <si>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</si>
  <si>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</si>
  <si>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</si>
  <si>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</si>
  <si>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</si>
  <si>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</si>
  <si>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</si>
  <si>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</si>
  <si>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</si>
  <si>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</si>
  <si>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</si>
  <si>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</si>
  <si>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</si>
  <si>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</si>
  <si>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</si>
  <si>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</si>
  <si>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</si>
  <si>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</si>
  <si>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</si>
  <si>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</si>
  <si>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</si>
  <si>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</si>
  <si>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</si>
  <si>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</si>
  <si>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</si>
  <si>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</si>
  <si>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</si>
  <si>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</si>
  <si>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</si>
  <si>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</si>
  <si>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</si>
  <si>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</si>
  <si>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</si>
  <si>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</si>
  <si>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</si>
  <si>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</si>
  <si>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</si>
  <si>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</si>
  <si>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</si>
  <si>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</si>
  <si>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</si>
  <si>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</si>
  <si>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</si>
  <si>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</si>
  <si>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</si>
  <si>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</si>
  <si>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</si>
  <si>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</si>
  <si>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</si>
  <si>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</si>
  <si>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</si>
  <si>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</si>
  <si>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</si>
  <si>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2080807</t>
  </si>
  <si>
    <t xml:space="preserve">      光荣院</t>
  </si>
  <si>
    <t>2080808</t>
  </si>
  <si>
    <t xml:space="preserve">      烈士纪念设施管理维护</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</si>
  <si>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</si>
  <si>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</si>
  <si>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</si>
  <si>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</si>
  <si>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</si>
  <si>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</si>
  <si>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</si>
  <si>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</si>
  <si>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</si>
  <si>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</si>
  <si>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</si>
  <si>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</si>
  <si>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</si>
  <si>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</si>
  <si>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</si>
  <si>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</si>
  <si>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</si>
  <si>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</si>
  <si>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</si>
  <si>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</si>
  <si>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</si>
  <si>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</si>
  <si>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</si>
  <si>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</si>
  <si>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</si>
  <si>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</si>
  <si>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</si>
  <si>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</si>
  <si>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</si>
  <si>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</si>
  <si>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</si>
  <si>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</si>
  <si>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</si>
  <si>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</si>
  <si>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</si>
  <si>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</si>
  <si>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</si>
  <si>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</si>
  <si>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</si>
  <si>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</si>
  <si>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</si>
  <si>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</si>
  <si>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</si>
  <si>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</si>
  <si>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</si>
  <si>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</si>
  <si>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</si>
  <si>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</si>
  <si>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</si>
  <si>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</si>
  <si>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</si>
  <si>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</si>
  <si>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</si>
  <si>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</si>
  <si>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</si>
  <si>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</si>
  <si>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</si>
  <si>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</si>
  <si>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</si>
  <si>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</si>
  <si>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</si>
  <si>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</si>
  <si>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</si>
  <si>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</si>
  <si>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</si>
  <si>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</si>
  <si>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</si>
  <si>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</si>
  <si>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</si>
  <si>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</si>
  <si>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</si>
  <si>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</si>
  <si>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</si>
  <si>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</si>
  <si>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</si>
  <si>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</si>
  <si>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</si>
  <si>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</si>
  <si>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</si>
  <si>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</si>
  <si>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</si>
  <si>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</si>
  <si>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</si>
  <si>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</si>
  <si>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</si>
  <si>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</si>
  <si>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</si>
  <si>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</si>
  <si>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</si>
  <si>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</si>
  <si>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</si>
  <si>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</si>
  <si>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</si>
  <si>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</si>
  <si>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</si>
  <si>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</si>
  <si>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</si>
  <si>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</si>
  <si>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</si>
  <si>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</si>
  <si>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</si>
  <si>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</si>
  <si>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</si>
  <si>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</si>
  <si>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</si>
  <si>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</si>
  <si>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</si>
  <si>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</si>
  <si>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军供保障</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</si>
  <si>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</si>
  <si>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</si>
  <si>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</si>
  <si>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</si>
  <si>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</si>
  <si>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</si>
  <si>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</si>
  <si>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</si>
  <si>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</si>
  <si>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</si>
  <si>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</si>
  <si>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</si>
  <si>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</si>
  <si>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</si>
  <si>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</si>
  <si>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</si>
  <si>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</si>
  <si>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</si>
  <si>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</si>
  <si>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</si>
  <si>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</si>
  <si>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</si>
  <si>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</si>
  <si>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</si>
  <si>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</si>
  <si>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</si>
  <si>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</si>
  <si>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</si>
  <si>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</si>
  <si>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</si>
  <si>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</si>
  <si>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</si>
  <si>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</si>
  <si>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</si>
  <si>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</si>
  <si>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</si>
  <si>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</si>
  <si>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</si>
  <si>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</si>
  <si>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</si>
  <si>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</si>
  <si>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</si>
  <si>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</si>
  <si>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</si>
  <si>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</si>
  <si>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</si>
  <si>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</si>
  <si>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</si>
  <si>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2100213</t>
  </si>
  <si>
    <t xml:space="preserve">      优抚医院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</si>
  <si>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</si>
  <si>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</si>
  <si>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</si>
  <si>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</si>
  <si>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</si>
  <si>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</si>
  <si>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</si>
  <si>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</si>
  <si>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</si>
  <si>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</si>
  <si>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</si>
  <si>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</si>
  <si>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</si>
  <si>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</si>
  <si>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</si>
  <si>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</si>
  <si>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</si>
  <si>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</si>
  <si>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</si>
  <si>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</si>
  <si>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</si>
  <si>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</si>
  <si>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</si>
  <si>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</si>
  <si>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</si>
  <si>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</si>
  <si>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</si>
  <si>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</si>
  <si>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</si>
  <si>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</si>
  <si>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</si>
  <si>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</si>
  <si>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</si>
  <si>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</si>
  <si>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</si>
  <si>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</si>
  <si>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</si>
  <si>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</si>
  <si>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</si>
  <si>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</si>
  <si>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</si>
  <si>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</si>
  <si>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</si>
  <si>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</si>
  <si>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</si>
  <si>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</si>
  <si>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</si>
  <si>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</si>
  <si>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</si>
  <si>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</si>
  <si>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</si>
  <si>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</si>
  <si>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</si>
  <si>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</si>
  <si>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</si>
  <si>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</si>
  <si>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</si>
  <si>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</si>
  <si>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</si>
  <si>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</si>
  <si>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</si>
  <si>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</si>
  <si>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</si>
  <si>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</si>
  <si>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</si>
  <si>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</si>
  <si>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</si>
  <si>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</si>
  <si>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</si>
  <si>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</si>
  <si>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</si>
  <si>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</si>
  <si>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</si>
  <si>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</si>
  <si>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</si>
  <si>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</si>
  <si>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</si>
  <si>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</si>
  <si>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</si>
  <si>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</si>
  <si>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</si>
  <si>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</si>
  <si>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</si>
  <si>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</si>
  <si>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</si>
  <si>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</si>
  <si>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</si>
  <si>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</si>
  <si>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</si>
  <si>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</si>
  <si>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</si>
  <si>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</si>
  <si>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</si>
  <si>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</si>
  <si>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</si>
  <si>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</si>
  <si>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</si>
  <si>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</si>
  <si>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</si>
  <si>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</si>
  <si>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</si>
  <si>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</si>
  <si>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</si>
  <si>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</si>
  <si>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</si>
  <si>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</si>
  <si>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</si>
  <si>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</si>
  <si>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</si>
  <si>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</si>
  <si>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</si>
  <si>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</si>
  <si>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</si>
  <si>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</si>
  <si>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</si>
  <si>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</si>
  <si>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</si>
  <si>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</si>
  <si>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</si>
  <si>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</si>
  <si>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</si>
  <si>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</si>
  <si>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</si>
  <si>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</si>
  <si>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</si>
  <si>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</si>
  <si>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</si>
  <si>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</si>
  <si>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</si>
  <si>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</si>
  <si>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</si>
  <si>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</si>
  <si>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</si>
  <si>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</si>
  <si>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</si>
  <si>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</si>
  <si>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</si>
  <si>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</si>
  <si>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</si>
  <si>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</si>
  <si>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</si>
  <si>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</si>
  <si>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</si>
  <si>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</si>
  <si>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</si>
  <si>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</si>
  <si>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</si>
  <si>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</si>
  <si>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</si>
  <si>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</si>
  <si>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</si>
  <si>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</si>
  <si>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</si>
  <si>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</si>
  <si>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2110405</t>
  </si>
  <si>
    <t xml:space="preserve">      草原生态修复治理</t>
  </si>
  <si>
    <t>2110406</t>
  </si>
  <si>
    <t xml:space="preserve">      自然保护地</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</si>
  <si>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</si>
  <si>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</si>
  <si>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</si>
  <si>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</si>
  <si>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</si>
  <si>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</si>
  <si>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</si>
  <si>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</si>
  <si>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</si>
  <si>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</si>
  <si>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</si>
  <si>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 </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</si>
  <si>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</si>
  <si>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</si>
  <si>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</si>
  <si>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</si>
  <si>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</si>
  <si>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</si>
  <si>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</si>
  <si>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</si>
  <si>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</si>
  <si>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</si>
  <si>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</si>
  <si>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</si>
  <si>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</si>
  <si>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</si>
  <si>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</si>
  <si>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</si>
  <si>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</si>
  <si>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</si>
  <si>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</si>
  <si>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</si>
  <si>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</si>
  <si>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</si>
  <si>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</si>
  <si>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</si>
  <si>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</si>
  <si>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</si>
  <si>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</si>
  <si>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</si>
  <si>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</si>
  <si>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</si>
  <si>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2110901</t>
  </si>
  <si>
    <t xml:space="preserve">      已垦草原退耕还草</t>
  </si>
  <si>
    <t>21110</t>
  </si>
  <si>
    <t xml:space="preserve">    能源节约利用</t>
  </si>
  <si>
    <t>2111001</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</si>
  <si>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</si>
  <si>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</si>
  <si>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</si>
  <si>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</si>
  <si>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</si>
  <si>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</si>
  <si>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</si>
  <si>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</si>
  <si>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</si>
  <si>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</si>
  <si>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</si>
  <si>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</si>
  <si>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</si>
  <si>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</si>
  <si>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</si>
  <si>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</si>
  <si>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</si>
  <si>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</si>
  <si>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</si>
  <si>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</si>
  <si>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</si>
  <si>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</si>
  <si>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</si>
  <si>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</si>
  <si>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</si>
  <si>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</si>
  <si>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2111406</t>
  </si>
  <si>
    <t xml:space="preserve">      能源科技装备</t>
  </si>
  <si>
    <t>2111407</t>
  </si>
  <si>
    <t xml:space="preserve">      能源行业管理</t>
  </si>
  <si>
    <t>2111408</t>
  </si>
  <si>
    <t xml:space="preserve">      能源管理</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</si>
  <si>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</si>
  <si>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</si>
  <si>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</si>
  <si>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</si>
  <si>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</si>
  <si>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</si>
  <si>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</si>
  <si>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</si>
  <si>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</si>
  <si>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</si>
  <si>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</si>
  <si>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</si>
  <si>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</si>
  <si>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</si>
  <si>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</si>
  <si>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</si>
  <si>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</si>
  <si>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</si>
  <si>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</si>
  <si>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</si>
  <si>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</si>
  <si>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</si>
  <si>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</si>
  <si>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</si>
  <si>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</si>
  <si>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</si>
  <si>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</si>
  <si>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</si>
  <si>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</si>
  <si>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</si>
  <si>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</si>
  <si>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</si>
  <si>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</si>
  <si>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</si>
  <si>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</si>
  <si>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</si>
  <si>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</si>
  <si>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</si>
  <si>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</si>
  <si>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</si>
  <si>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</si>
  <si>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</si>
  <si>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</si>
  <si>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</si>
  <si>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</si>
  <si>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</si>
  <si>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</si>
  <si>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</si>
  <si>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</si>
  <si>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</si>
  <si>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</si>
  <si>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</si>
  <si>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</si>
  <si>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</si>
  <si>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</si>
  <si>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</si>
  <si>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</si>
  <si>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</si>
  <si>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</si>
  <si>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</si>
  <si>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</si>
  <si>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</si>
  <si>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</si>
  <si>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</si>
  <si>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</si>
  <si>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</si>
  <si>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</si>
  <si>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</si>
  <si>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</si>
  <si>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</si>
  <si>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</si>
  <si>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</si>
  <si>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</si>
  <si>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</si>
  <si>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</si>
  <si>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</si>
  <si>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</si>
  <si>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</si>
  <si>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</si>
  <si>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</si>
  <si>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</si>
  <si>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</si>
  <si>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</si>
  <si>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</si>
  <si>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</si>
  <si>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</si>
  <si>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</si>
  <si>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</si>
  <si>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</si>
  <si>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</si>
  <si>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</si>
  <si>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</si>
  <si>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</si>
  <si>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</si>
  <si>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</si>
  <si>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</si>
  <si>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渔业发展</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</si>
  <si>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</si>
  <si>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</si>
  <si>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</si>
  <si>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</si>
  <si>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</si>
  <si>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</si>
  <si>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</si>
  <si>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</si>
  <si>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</si>
  <si>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</si>
  <si>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</si>
  <si>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</si>
  <si>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</si>
  <si>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</si>
  <si>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</si>
  <si>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</si>
  <si>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</si>
  <si>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</si>
  <si>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</si>
  <si>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</si>
  <si>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</si>
  <si>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</si>
  <si>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</si>
  <si>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</si>
  <si>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</si>
  <si>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</si>
  <si>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</si>
  <si>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</si>
  <si>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</si>
  <si>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</si>
  <si>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</si>
  <si>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</si>
  <si>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</si>
  <si>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</si>
  <si>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</si>
  <si>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</si>
  <si>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</si>
  <si>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</si>
  <si>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</si>
  <si>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2130234</t>
  </si>
  <si>
    <t xml:space="preserve">      林业草原防灾减灾</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</si>
  <si>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</si>
  <si>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</si>
  <si>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</si>
  <si>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</si>
  <si>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</si>
  <si>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</si>
  <si>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</si>
  <si>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</si>
  <si>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</si>
  <si>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</si>
  <si>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</si>
  <si>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</si>
  <si>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</si>
  <si>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</si>
  <si>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</si>
  <si>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</si>
  <si>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</si>
  <si>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</si>
  <si>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</si>
  <si>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</si>
  <si>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</si>
  <si>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</si>
  <si>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</si>
  <si>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</si>
  <si>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</si>
  <si>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</si>
  <si>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</si>
  <si>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</si>
  <si>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</si>
  <si>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</si>
  <si>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</si>
  <si>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</si>
  <si>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</si>
  <si>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</si>
  <si>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</si>
  <si>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</si>
  <si>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</si>
  <si>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</si>
  <si>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</si>
  <si>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</si>
  <si>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</si>
  <si>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</si>
  <si>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</si>
  <si>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</si>
  <si>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</si>
  <si>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</si>
  <si>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</si>
  <si>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</si>
  <si>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</si>
  <si>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</si>
  <si>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</si>
  <si>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</si>
  <si>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</si>
  <si>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</si>
  <si>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</si>
  <si>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</si>
  <si>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</si>
  <si>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</si>
  <si>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巩固脱贫衔接乡村振兴</t>
  </si>
  <si>
    <t>2130501</t>
  </si>
  <si>
    <t>2130502</t>
  </si>
  <si>
    <t>2130503</t>
  </si>
  <si>
    <t>2130504</t>
  </si>
  <si>
    <t xml:space="preserve">      农村基础设施建设</t>
  </si>
  <si>
    <t>2130505</t>
  </si>
  <si>
    <t xml:space="preserve">      生产发展</t>
  </si>
  <si>
    <t>2130506</t>
  </si>
  <si>
    <t xml:space="preserve">      社会发展</t>
  </si>
  <si>
    <t>2130507</t>
  </si>
  <si>
    <t xml:space="preserve">      贷款奖补和贴息</t>
  </si>
  <si>
    <t>2130508</t>
  </si>
  <si>
    <t xml:space="preserve">      “三西”农业建设专项补助</t>
  </si>
  <si>
    <t>2130550</t>
  </si>
  <si>
    <t>2130599</t>
  </si>
  <si>
    <t xml:space="preserve">      其他巩固脱贫衔接乡村振兴支出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</si>
  <si>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</si>
  <si>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</si>
  <si>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</si>
  <si>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</si>
  <si>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</si>
  <si>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</si>
  <si>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</si>
  <si>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</si>
  <si>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</si>
  <si>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</si>
  <si>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</si>
  <si>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</si>
  <si>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</si>
  <si>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</si>
  <si>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</si>
  <si>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</si>
  <si>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</si>
  <si>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</si>
  <si>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2130803</t>
  </si>
  <si>
    <t xml:space="preserve">      农业保险保费补贴</t>
  </si>
  <si>
    <t>2130804</t>
  </si>
  <si>
    <t xml:space="preserve">      创业担保贷款贴息及奖补</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</si>
  <si>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</si>
  <si>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</si>
  <si>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</si>
  <si>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</si>
  <si>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</si>
  <si>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</si>
  <si>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</si>
  <si>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</si>
  <si>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</si>
  <si>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</si>
  <si>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</si>
  <si>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</si>
  <si>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</si>
  <si>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</si>
  <si>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</si>
  <si>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</si>
  <si>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</si>
  <si>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</si>
  <si>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</si>
  <si>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</si>
  <si>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</si>
  <si>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</si>
  <si>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</si>
  <si>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</si>
  <si>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</si>
  <si>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</si>
  <si>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</si>
  <si>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</si>
  <si>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</si>
  <si>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</si>
  <si>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</si>
  <si>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</si>
  <si>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</si>
  <si>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</si>
  <si>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</si>
  <si>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</si>
  <si>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</si>
  <si>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</si>
  <si>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</si>
  <si>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</si>
  <si>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</si>
  <si>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</si>
  <si>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</si>
  <si>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</si>
  <si>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</si>
  <si>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</si>
  <si>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</si>
  <si>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</si>
  <si>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</si>
  <si>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</si>
  <si>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</si>
  <si>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</si>
  <si>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</si>
  <si>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</si>
  <si>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</si>
  <si>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</si>
  <si>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</si>
  <si>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</si>
  <si>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</si>
  <si>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</si>
  <si>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</si>
  <si>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</si>
  <si>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</si>
  <si>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</si>
  <si>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</si>
  <si>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</si>
  <si>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</si>
  <si>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</si>
  <si>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</si>
  <si>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</si>
  <si>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</si>
  <si>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</si>
  <si>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</si>
  <si>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</si>
  <si>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</si>
  <si>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</si>
  <si>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</si>
  <si>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</si>
  <si>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</si>
  <si>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</si>
  <si>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</si>
  <si>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</si>
  <si>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</si>
  <si>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</si>
  <si>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</si>
  <si>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</si>
  <si>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</si>
  <si>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</si>
  <si>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</si>
  <si>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</si>
  <si>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</si>
  <si>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</si>
  <si>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</si>
  <si>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</si>
  <si>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</si>
  <si>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</si>
  <si>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</si>
  <si>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</si>
  <si>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</si>
  <si>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</si>
  <si>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</si>
  <si>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</si>
  <si>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</si>
  <si>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</si>
  <si>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</si>
  <si>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</si>
  <si>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</si>
  <si>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</si>
  <si>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</si>
  <si>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</si>
  <si>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</si>
  <si>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</si>
  <si>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</si>
  <si>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</si>
  <si>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</si>
  <si>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</si>
  <si>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</si>
  <si>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</si>
  <si>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</si>
  <si>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</si>
  <si>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</si>
  <si>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</si>
  <si>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</si>
  <si>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</si>
  <si>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</si>
  <si>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</si>
  <si>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</si>
  <si>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</si>
  <si>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</si>
  <si>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</si>
  <si>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</si>
  <si>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</si>
  <si>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</si>
  <si>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</si>
  <si>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</si>
  <si>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</si>
  <si>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</si>
  <si>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</si>
  <si>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</si>
  <si>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</si>
  <si>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</si>
  <si>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</si>
  <si>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</si>
  <si>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</si>
  <si>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</si>
  <si>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</si>
  <si>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</si>
  <si>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</si>
  <si>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</si>
  <si>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</si>
  <si>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</si>
  <si>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</si>
  <si>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</si>
  <si>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</si>
  <si>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</si>
  <si>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</si>
  <si>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</si>
  <si>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</si>
  <si>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</si>
  <si>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</si>
  <si>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</si>
  <si>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</si>
  <si>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</si>
  <si>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</si>
  <si>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</si>
  <si>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</si>
  <si>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</si>
  <si>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</si>
  <si>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</si>
  <si>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</si>
  <si>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</si>
  <si>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</si>
  <si>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</si>
  <si>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</si>
  <si>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</si>
  <si>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</si>
  <si>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</si>
  <si>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</si>
  <si>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</si>
  <si>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</si>
  <si>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</si>
  <si>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</si>
  <si>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</si>
  <si>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</si>
  <si>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</si>
  <si>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</si>
  <si>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</si>
  <si>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</si>
  <si>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</si>
  <si>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</si>
  <si>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</si>
  <si>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</si>
  <si>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</si>
  <si>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</si>
  <si>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</si>
  <si>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</si>
  <si>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</si>
  <si>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</si>
  <si>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</si>
  <si>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</si>
  <si>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</si>
  <si>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</si>
  <si>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</si>
  <si>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</si>
  <si>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</si>
  <si>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</si>
  <si>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</si>
  <si>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</si>
  <si>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</si>
  <si>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</si>
  <si>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</si>
  <si>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</si>
  <si>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</si>
  <si>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</si>
  <si>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</si>
  <si>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</si>
  <si>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</si>
  <si>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</si>
  <si>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</si>
  <si>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</si>
  <si>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</si>
  <si>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</si>
  <si>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</si>
  <si>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</si>
  <si>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</si>
  <si>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</si>
  <si>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</si>
  <si>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</si>
  <si>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</si>
  <si>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</si>
  <si>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</si>
  <si>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</si>
  <si>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</si>
  <si>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</si>
  <si>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</si>
  <si>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</si>
  <si>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</si>
  <si>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</si>
  <si>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</si>
  <si>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</si>
  <si>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</si>
  <si>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</si>
  <si>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</si>
  <si>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</si>
  <si>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</si>
  <si>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</si>
  <si>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</si>
  <si>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</si>
  <si>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</si>
  <si>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</si>
  <si>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</si>
  <si>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</si>
  <si>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</si>
  <si>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</si>
  <si>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</si>
  <si>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</si>
  <si>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</si>
  <si>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</si>
  <si>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</si>
  <si>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</si>
  <si>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</si>
  <si>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</si>
  <si>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</si>
  <si>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</si>
  <si>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</si>
  <si>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</si>
  <si>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</si>
  <si>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</si>
  <si>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</si>
  <si>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</si>
  <si>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</si>
  <si>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</si>
  <si>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</si>
  <si>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</si>
  <si>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</si>
  <si>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</si>
  <si>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</si>
  <si>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</si>
  <si>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</si>
  <si>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</si>
  <si>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</si>
  <si>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</si>
  <si>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</si>
  <si>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</si>
  <si>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</si>
  <si>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</si>
  <si>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</si>
  <si>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</si>
  <si>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</si>
  <si>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</si>
  <si>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</si>
  <si>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</si>
  <si>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</si>
  <si>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</si>
  <si>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</si>
  <si>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</si>
  <si>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</si>
  <si>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</si>
  <si>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</si>
  <si>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</si>
  <si>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</si>
  <si>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</si>
  <si>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</si>
  <si>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</si>
  <si>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</si>
  <si>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</si>
  <si>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</si>
  <si>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</si>
  <si>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</si>
  <si>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</si>
  <si>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</si>
  <si>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</si>
  <si>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</si>
  <si>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</si>
  <si>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</si>
  <si>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</si>
  <si>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</si>
  <si>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</si>
  <si>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</si>
  <si>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</si>
  <si>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</si>
  <si>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</si>
  <si>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</si>
  <si>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</si>
  <si>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文化旅游体育与传媒</t>
  </si>
  <si>
    <t>21904</t>
  </si>
  <si>
    <t xml:space="preserve">    卫生健康</t>
  </si>
  <si>
    <t>21905</t>
  </si>
  <si>
    <t xml:space="preserve">    节能环保</t>
  </si>
  <si>
    <t>21906</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</si>
  <si>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</si>
  <si>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</si>
  <si>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</si>
  <si>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</si>
  <si>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</si>
  <si>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</si>
  <si>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</si>
  <si>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</si>
  <si>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</si>
  <si>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</si>
  <si>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</si>
  <si>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</si>
  <si>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</si>
  <si>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</si>
  <si>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</si>
  <si>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</si>
  <si>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</si>
  <si>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</si>
  <si>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</si>
  <si>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</si>
  <si>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</si>
  <si>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</si>
  <si>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</si>
  <si>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</si>
  <si>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</si>
  <si>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</si>
  <si>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</si>
  <si>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</si>
  <si>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</si>
  <si>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</si>
  <si>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</si>
  <si>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</si>
  <si>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</si>
  <si>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</si>
  <si>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</si>
  <si>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</si>
  <si>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</si>
  <si>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</si>
  <si>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</si>
  <si>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</si>
  <si>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</si>
  <si>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</si>
  <si>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</si>
  <si>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</si>
  <si>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</si>
  <si>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</si>
  <si>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</si>
  <si>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</si>
  <si>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</si>
  <si>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</si>
  <si>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</si>
  <si>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</si>
  <si>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</si>
  <si>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</si>
  <si>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</si>
  <si>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</si>
  <si>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</si>
  <si>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</si>
  <si>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</si>
  <si>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</si>
  <si>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</si>
  <si>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</si>
  <si>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</si>
  <si>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</si>
  <si>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</si>
  <si>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</si>
  <si>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</si>
  <si>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</si>
  <si>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</si>
  <si>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</si>
  <si>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</si>
  <si>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</si>
  <si>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</si>
  <si>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</si>
  <si>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</si>
  <si>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</si>
  <si>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</si>
  <si>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</si>
  <si>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</si>
  <si>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</si>
  <si>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</si>
  <si>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</si>
  <si>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</si>
  <si>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</si>
  <si>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</si>
  <si>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</si>
  <si>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</si>
  <si>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</si>
  <si>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</si>
  <si>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</si>
  <si>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</si>
  <si>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</si>
  <si>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</si>
  <si>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</si>
  <si>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</si>
  <si>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</si>
  <si>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</si>
  <si>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</si>
  <si>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</si>
  <si>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</si>
  <si>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</si>
  <si>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</si>
  <si>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</si>
  <si>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</si>
  <si>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</si>
  <si>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</si>
  <si>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</si>
  <si>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</si>
  <si>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</si>
  <si>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</si>
  <si>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</si>
  <si>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</si>
  <si>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</si>
  <si>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</si>
  <si>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</si>
  <si>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</si>
  <si>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</si>
  <si>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</si>
  <si>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</si>
  <si>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</si>
  <si>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</si>
  <si>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</si>
  <si>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</si>
  <si>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</si>
  <si>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</si>
  <si>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</si>
  <si>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</si>
  <si>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</si>
  <si>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</si>
  <si>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</si>
  <si>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</si>
  <si>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</si>
  <si>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</si>
  <si>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</si>
  <si>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</si>
  <si>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</si>
  <si>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</si>
  <si>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财务和审计支出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</si>
  <si>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</si>
  <si>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</si>
  <si>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</si>
  <si>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</si>
  <si>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</si>
  <si>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</si>
  <si>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</si>
  <si>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</si>
  <si>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</si>
  <si>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</si>
  <si>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</si>
  <si>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</si>
  <si>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</si>
  <si>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</si>
  <si>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</si>
  <si>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</si>
  <si>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</si>
  <si>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</si>
  <si>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</si>
  <si>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</si>
  <si>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</si>
  <si>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</si>
  <si>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</si>
  <si>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</si>
  <si>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</si>
  <si>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</si>
  <si>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</si>
  <si>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</si>
  <si>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</si>
  <si>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</si>
  <si>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天然铀能源储备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</si>
  <si>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</si>
  <si>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</si>
  <si>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</si>
  <si>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</si>
  <si>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</si>
  <si>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</si>
  <si>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</si>
  <si>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</si>
  <si>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</si>
  <si>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</si>
  <si>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</si>
  <si>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</si>
  <si>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</si>
  <si>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</si>
  <si>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</si>
  <si>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</si>
  <si>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</si>
  <si>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</si>
  <si>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</si>
  <si>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</si>
  <si>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</si>
  <si>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</si>
  <si>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</si>
  <si>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</si>
  <si>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</si>
  <si>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</si>
  <si>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</si>
  <si>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</si>
  <si>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</si>
  <si>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</si>
  <si>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</si>
  <si>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</si>
  <si>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</si>
  <si>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</si>
  <si>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</si>
  <si>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</si>
  <si>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</si>
  <si>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</si>
  <si>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</si>
  <si>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</si>
  <si>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</si>
  <si>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</si>
  <si>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</si>
  <si>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</si>
  <si>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</si>
  <si>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</si>
  <si>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</si>
  <si>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</si>
  <si>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</si>
  <si>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</si>
  <si>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</si>
  <si>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</si>
  <si>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</si>
  <si>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</si>
  <si>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</si>
  <si>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</si>
  <si>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</si>
  <si>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2240108</t>
  </si>
  <si>
    <t xml:space="preserve">      应急救援</t>
  </si>
  <si>
    <t>2240109</t>
  </si>
  <si>
    <t xml:space="preserve">      应急管理</t>
  </si>
  <si>
    <t>2240150</t>
  </si>
  <si>
    <t>2240199</t>
  </si>
  <si>
    <t xml:space="preserve">      其他应急管理支出</t>
  </si>
  <si>
    <t>22402</t>
  </si>
  <si>
    <t xml:space="preserve">    消防救援事务</t>
  </si>
  <si>
    <t>2240201</t>
  </si>
  <si>
    <t>2240202</t>
  </si>
  <si>
    <t>2240203</t>
  </si>
  <si>
    <t>2240204</t>
  </si>
  <si>
    <t xml:space="preserve">      消防应急救援</t>
  </si>
  <si>
    <t>2240299</t>
  </si>
  <si>
    <t xml:space="preserve">      其他消防救援事务支出</t>
  </si>
  <si>
    <t>22404</t>
  </si>
  <si>
    <t xml:space="preserve">    矿山安全</t>
  </si>
  <si>
    <t>2240401</t>
  </si>
  <si>
    <t>2240402</t>
  </si>
  <si>
    <t>2240403</t>
  </si>
  <si>
    <t>2240404</t>
  </si>
  <si>
    <t xml:space="preserve">      矿山安全监察事务</t>
  </si>
  <si>
    <t>2240405</t>
  </si>
  <si>
    <t xml:space="preserve">      矿山应急救援事务</t>
  </si>
  <si>
    <t>2240450</t>
  </si>
  <si>
    <t>2240499</t>
  </si>
  <si>
    <t xml:space="preserve">      其他矿山安全支出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</si>
  <si>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</si>
  <si>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</si>
  <si>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</si>
  <si>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</si>
  <si>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</si>
  <si>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</si>
  <si>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</si>
  <si>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</si>
  <si>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</si>
  <si>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</si>
  <si>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</si>
  <si>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</si>
  <si>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</si>
  <si>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</si>
  <si>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</si>
  <si>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</si>
  <si>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</si>
  <si>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</si>
  <si>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</si>
  <si>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</si>
  <si>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 </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</si>
  <si>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</si>
  <si>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</si>
  <si>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</si>
  <si>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</si>
  <si>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</si>
  <si>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</si>
  <si>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</si>
  <si>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</si>
  <si>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</si>
  <si>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</si>
  <si>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</si>
  <si>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</si>
  <si>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</si>
  <si>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</si>
  <si>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</si>
  <si>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</si>
  <si>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</si>
  <si>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</si>
  <si>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</si>
  <si>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</si>
  <si>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</si>
  <si>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</si>
  <si>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229</t>
  </si>
  <si>
    <t xml:space="preserve">  其他支出</t>
  </si>
  <si>
    <t>22999</t>
  </si>
  <si>
    <t>2299999</t>
  </si>
  <si>
    <t>232</t>
  </si>
  <si>
    <t xml:space="preserve">  债务付息支出</t>
  </si>
  <si>
    <t>23201</t>
  </si>
  <si>
    <t xml:space="preserve">    中央政府国内债务付息支出</t>
  </si>
  <si>
    <t>23202</t>
  </si>
  <si>
    <t xml:space="preserve">    中央政府国外债务付息支出</t>
  </si>
  <si>
    <t>2320201</t>
  </si>
  <si>
    <t xml:space="preserve">      中央政府境外发行主权债券付息支出</t>
  </si>
  <si>
    <t>2320202</t>
  </si>
  <si>
    <t xml:space="preserve">      中央政府向外国政府借款付息支出</t>
  </si>
  <si>
    <t>2320203</t>
  </si>
  <si>
    <t xml:space="preserve">      中央政府向国际金融组织借款付息支出</t>
  </si>
  <si>
    <t>2320299</t>
  </si>
  <si>
    <t xml:space="preserve">      中央政府其他国外借款付息支出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</si>
  <si>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</si>
  <si>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</si>
  <si>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</si>
  <si>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</si>
  <si>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</si>
  <si>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</si>
  <si>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</si>
  <si>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</si>
  <si>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</si>
  <si>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</si>
  <si>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</si>
  <si>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 xml:space="preserve">  债务发行费用支出</t>
  </si>
  <si>
    <t>23301</t>
  </si>
  <si>
    <t xml:space="preserve">    中央政府国内债务发行费用支出</t>
  </si>
  <si>
    <t>23302</t>
  </si>
  <si>
    <t xml:space="preserve">    中央政府国外债务发行费用支出</t>
  </si>
  <si>
    <t>23303</t>
  </si>
  <si>
    <t xml:space="preserve">    地方政府一般债务发行费用支出</t>
  </si>
  <si>
    <t>表5</t>
  </si>
  <si>
    <t>2022年巫溪县一般公共预算转移支付收支执行表</t>
  </si>
  <si>
    <t>收        入</t>
  </si>
  <si>
    <t>支        出</t>
  </si>
  <si>
    <t>上级补助收入</t>
  </si>
  <si>
    <t>补助下级支出</t>
  </si>
  <si>
    <t>一、返还性收入</t>
  </si>
  <si>
    <t>一、返还性支出</t>
  </si>
  <si>
    <t xml:space="preserve">       增值税税收返还收入</t>
  </si>
  <si>
    <t xml:space="preserve">       增值税税收返还支出</t>
  </si>
  <si>
    <t xml:space="preserve">       消费税税收返还收入</t>
  </si>
  <si>
    <t xml:space="preserve">       消费税税收返还支出</t>
  </si>
  <si>
    <t xml:space="preserve">       所得税基数返还</t>
  </si>
  <si>
    <t xml:space="preserve">       所得税基数返还支出</t>
  </si>
  <si>
    <t>二、一般性转移支付收入</t>
  </si>
  <si>
    <t>二、一般性转移支付支出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</si>
  <si>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</si>
  <si>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</si>
  <si>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</si>
  <si>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</si>
  <si>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</si>
  <si>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</si>
  <si>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</si>
  <si>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</si>
  <si>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</si>
  <si>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</si>
  <si>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</si>
  <si>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</si>
  <si>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</si>
  <si>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</si>
  <si>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欠发达地区转移支付收入</t>
  </si>
  <si>
    <t xml:space="preserve">       贫困地区转移支付支出</t>
  </si>
  <si>
    <t xml:space="preserve">    一般公共服务共同财政事权转移支付收入</t>
  </si>
  <si>
    <t xml:space="preserve">       公共安全共同财政事权转移支付支出  </t>
  </si>
  <si>
    <t xml:space="preserve">    公共安全共同财政事权转移支付收入</t>
  </si>
  <si>
    <t xml:space="preserve">       教育共同财政事权转移支付支出  </t>
  </si>
  <si>
    <t xml:space="preserve">    教育共同财政事权转移支付收入</t>
  </si>
  <si>
    <t xml:space="preserve">       科学技术共同财政事权转移支付支出  </t>
  </si>
  <si>
    <t xml:space="preserve">    科学技术共同财政事权转移支付收入</t>
  </si>
  <si>
    <t xml:space="preserve">       文化旅游体育与传媒共同财政事权转移支付支出  </t>
  </si>
  <si>
    <t xml:space="preserve">    文化旅游体育与传媒共同财政事权转移支付收入</t>
  </si>
  <si>
    <t xml:space="preserve">       社会保障和就业共同财政事权转移支付支出  </t>
  </si>
  <si>
    <t xml:space="preserve">    社会保障和就业共同财政事权转移支付收入</t>
  </si>
  <si>
    <t xml:space="preserve">       医疗卫生共同财政事权转移支付支出  </t>
  </si>
  <si>
    <t xml:space="preserve">    医疗卫生共同财政事权转移支付收入</t>
  </si>
  <si>
    <t xml:space="preserve">       节能环保共同财政事权转移支付支出  </t>
  </si>
  <si>
    <t xml:space="preserve">    节能环保共同财政事权转移支付收入</t>
  </si>
  <si>
    <t xml:space="preserve">       城乡社区共同财政事权转移支付支出  </t>
  </si>
  <si>
    <t xml:space="preserve">    农林水共同财政事权转移支付收入</t>
  </si>
  <si>
    <t xml:space="preserve">       农林水共同财政事权转移支付支出  </t>
  </si>
  <si>
    <t xml:space="preserve">    住房保障共同财政事权转移支付收入</t>
  </si>
  <si>
    <t xml:space="preserve">       交通运输共同财政事权转移支付支出  </t>
  </si>
  <si>
    <t xml:space="preserve">    增值税留抵退税转移支付收入</t>
  </si>
  <si>
    <t xml:space="preserve">       住房保障共同财政事权转移支付支出  </t>
  </si>
  <si>
    <t xml:space="preserve">    其他退税减税降费转移支付收入</t>
  </si>
  <si>
    <t xml:space="preserve">       其他共同财政事权转移支付支出  </t>
  </si>
  <si>
    <t xml:space="preserve">    补充县区财力转移支付收入</t>
  </si>
  <si>
    <t xml:space="preserve">       其他一般性转移支付支出</t>
  </si>
  <si>
    <t xml:space="preserve">    其他一般性转移支付收入</t>
  </si>
  <si>
    <t>二、专项转移支付收入</t>
  </si>
  <si>
    <t>二、专项转移支付支出</t>
  </si>
  <si>
    <t xml:space="preserve">       一般公共服务</t>
  </si>
  <si>
    <t xml:space="preserve">       教育</t>
  </si>
  <si>
    <t xml:space="preserve">       科学技术</t>
  </si>
  <si>
    <t xml:space="preserve">       文化旅游体育与传媒</t>
  </si>
  <si>
    <t xml:space="preserve">       文化体育与传媒</t>
  </si>
  <si>
    <t xml:space="preserve">       社会保障和就业</t>
  </si>
  <si>
    <t xml:space="preserve">       卫生健康</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</si>
  <si>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</si>
  <si>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</si>
  <si>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</si>
  <si>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</si>
  <si>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</si>
  <si>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</si>
  <si>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</si>
  <si>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</si>
  <si>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</si>
  <si>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</si>
  <si>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</si>
  <si>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</si>
  <si>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灾害防治及应急管理 </t>
  </si>
  <si>
    <t xml:space="preserve">       其他收入</t>
  </si>
  <si>
    <t xml:space="preserve">       其他支出 </t>
  </si>
  <si>
    <t>注：我县乡镇及街道办事处按类部门预算进行管理，未实行转移支付模式，故转移支付支出无数据。</t>
  </si>
  <si>
    <t>表6</t>
  </si>
  <si>
    <t xml:space="preserve">2022年巫溪县一般公共预算转移支付支出执行表 </t>
  </si>
  <si>
    <t>（分地区）</t>
  </si>
  <si>
    <t>补助乡镇及街道办事处合计</t>
  </si>
  <si>
    <t>巫溪县城厢镇人民政府</t>
  </si>
  <si>
    <t>巫溪县凤凰镇人民政府</t>
  </si>
  <si>
    <t>巫溪县上磺镇人民政府</t>
  </si>
  <si>
    <t>巫溪县古路镇人民政府</t>
  </si>
  <si>
    <t>巫溪县峰灵镇人民政府</t>
  </si>
  <si>
    <t>巫溪县宁厂镇人民政府</t>
  </si>
  <si>
    <t>巫溪县文峰镇人民政府</t>
  </si>
  <si>
    <t>巫溪县塘坊镇人民政府</t>
  </si>
  <si>
    <t>巫溪县朝阳镇人民政府</t>
  </si>
  <si>
    <t>巫溪县徐家镇人民政府</t>
  </si>
  <si>
    <t>巫溪县白鹿镇人民政府</t>
  </si>
  <si>
    <t>巫溪县尖山镇人民政府</t>
  </si>
  <si>
    <t>巫溪县田坝镇人民政府</t>
  </si>
  <si>
    <t>巫溪县通城镇人民政府</t>
  </si>
  <si>
    <t>巫溪县下堡镇人民政府</t>
  </si>
  <si>
    <t>巫溪县菱角镇人民政府</t>
  </si>
  <si>
    <t>巫溪县胜利乡人民政府</t>
  </si>
  <si>
    <t>巫溪县大河乡人民政府</t>
  </si>
  <si>
    <t>巫溪县天星乡人民政府</t>
  </si>
  <si>
    <t>巫溪县长桂乡人民政府</t>
  </si>
  <si>
    <t>巫溪县蒲莲镇人民政府</t>
  </si>
  <si>
    <t>巫溪县鱼鳞乡人民政府</t>
  </si>
  <si>
    <t>巫溪县乌龙乡人民政府</t>
  </si>
  <si>
    <t>巫溪县红池坝镇人民政府</t>
  </si>
  <si>
    <t>巫溪县花台乡人民政府</t>
  </si>
  <si>
    <t>巫溪县兰英乡人民政府</t>
  </si>
  <si>
    <t>巫溪县双阳乡人民政府</t>
  </si>
  <si>
    <t>巫溪县中梁乡人民政府</t>
  </si>
  <si>
    <t>巫溪县天元乡人民政府</t>
  </si>
  <si>
    <t>巫溪县土城镇人民政府</t>
  </si>
  <si>
    <t>巫溪县宁河街道办事处</t>
  </si>
  <si>
    <t>巫溪县柏杨街道办事处</t>
  </si>
  <si>
    <t>注：我县乡镇及街道办事处按类部门预算进行管理，未实行转移支付模式，故此表无数据。</t>
  </si>
  <si>
    <t>表7</t>
  </si>
  <si>
    <t>（分项目）</t>
  </si>
  <si>
    <t>1.税收返还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</si>
  <si>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</si>
  <si>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</si>
  <si>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</si>
  <si>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</si>
  <si>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</si>
  <si>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</si>
  <si>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</si>
  <si>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</si>
  <si>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</si>
  <si>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11.计划生育补助资金</t>
  </si>
  <si>
    <t>12.医疗服务能力建设补助资金</t>
  </si>
  <si>
    <t>13.基本药物制度补助资金</t>
  </si>
  <si>
    <t>14.公共卫生服务补助资金</t>
  </si>
  <si>
    <t>15.残疾人事业发展补助资金</t>
  </si>
  <si>
    <t>16.农村危房改造补助资金</t>
  </si>
  <si>
    <t>17.城镇保障性安居工程补助资金</t>
  </si>
  <si>
    <t>18.学前教育发展资金</t>
  </si>
  <si>
    <t>19.教师培训补助资金</t>
  </si>
  <si>
    <t>20.民族政策教育资金</t>
  </si>
  <si>
    <t>21.改善普通高中办学条件补助资金</t>
  </si>
  <si>
    <t>22.特殊教育补助经费</t>
  </si>
  <si>
    <t>23.现代职业教育质量提升计划专项资金</t>
  </si>
  <si>
    <t>24.文物保护专项资金</t>
  </si>
  <si>
    <t>25.义务教育薄弱学校改造补助资金</t>
  </si>
  <si>
    <t>26.公共文化服务体系建设专项资金</t>
  </si>
  <si>
    <t>27.非物质文化遗产保护专项资金</t>
  </si>
  <si>
    <t>28.社保专项补助资金</t>
  </si>
  <si>
    <t>29.职工养老保险社会化管理补助资金</t>
  </si>
  <si>
    <t>30.就业补助资金</t>
  </si>
  <si>
    <t>31.计划生育补助资金</t>
  </si>
  <si>
    <t>32.基层医疗卫生机构补助资金</t>
  </si>
  <si>
    <t>33.公立医院综合改革补助资金</t>
  </si>
  <si>
    <t>34.基本药物制度补助资金</t>
  </si>
  <si>
    <t>35.公共卫生服务补助资金</t>
  </si>
  <si>
    <t>36.残疾人事业发展补助资金</t>
  </si>
  <si>
    <t>37.民政管理事务补助资金</t>
  </si>
  <si>
    <t>38.社会福利补助资金</t>
  </si>
  <si>
    <t>39.农业服务体系建设资金</t>
  </si>
  <si>
    <t>40.农业资源与生态保护资金</t>
  </si>
  <si>
    <t>41.动物疫病防控资金</t>
  </si>
  <si>
    <t>42.农业产业发展资金</t>
  </si>
  <si>
    <t>43.林业生态保护恢复资金</t>
  </si>
  <si>
    <t>44.林业改革发展资金</t>
  </si>
  <si>
    <t>45.水利发展资金</t>
  </si>
  <si>
    <t>46.重点水利工程建设资金</t>
  </si>
  <si>
    <t>47.农业综合开发资金</t>
  </si>
  <si>
    <t>48.供销合作经济发展资金</t>
  </si>
  <si>
    <t>49.扶持村级集体经济发展资金</t>
  </si>
  <si>
    <t>50.农村综合性改革试点资金</t>
  </si>
  <si>
    <t>51.大中型水库移民后期扶持资金</t>
  </si>
  <si>
    <t>52.寺观教堂保护修缮资金</t>
  </si>
  <si>
    <t>53.人防业务建设费</t>
  </si>
  <si>
    <t>54.环保专项补助资金</t>
  </si>
  <si>
    <t>55.交通专项补助资金</t>
  </si>
  <si>
    <t>56.农村危房改造补助资金</t>
  </si>
  <si>
    <t>57.农村人居环境建设补助资金</t>
  </si>
  <si>
    <t>58.农地开垦、利用与保护补助资金</t>
  </si>
  <si>
    <t>59.特色小城镇建设补助资金</t>
  </si>
  <si>
    <t>60.取消政府还贷二级公路收费补助资金</t>
  </si>
  <si>
    <t>61.车辆购置税收入补助资金</t>
  </si>
  <si>
    <t>62.商务发展专项资金</t>
  </si>
  <si>
    <t>63.外经贸发展专项资金</t>
  </si>
  <si>
    <t>64.工业和信息化专项资金</t>
  </si>
  <si>
    <t>65.中小微企业发展专项资金</t>
  </si>
  <si>
    <t>66.服务业发展资金</t>
  </si>
  <si>
    <t>67.供给侧结构性改革奖补资金</t>
  </si>
  <si>
    <t>68.国资精准扶贫专项资金</t>
  </si>
  <si>
    <t>69.农村客运车辆保险补助经费</t>
  </si>
  <si>
    <t>70.垃圾处理费、农村生活垃圾“以奖代补”补助资金</t>
  </si>
  <si>
    <t>71.廉租住房保障专项资金</t>
  </si>
  <si>
    <t>72.农业保险保费补贴</t>
  </si>
  <si>
    <t>73.普惠金融发展专项资金</t>
  </si>
  <si>
    <t>74.重大新产品研发成本补助</t>
  </si>
  <si>
    <t>75.退役安置中央补助资金</t>
  </si>
  <si>
    <t>76.优抚医疗保障中央补助资金</t>
  </si>
  <si>
    <t>77.其他</t>
  </si>
  <si>
    <t>表8</t>
  </si>
  <si>
    <t>2022年巫溪县政府性基金预算收支执行表</t>
  </si>
  <si>
    <t xml:space="preserve"> </t>
  </si>
  <si>
    <t>一、农网还贷资金收入</t>
  </si>
  <si>
    <t>一、文化旅游体育与传媒支出</t>
  </si>
  <si>
    <t>二、农业土地开发资金收入</t>
  </si>
  <si>
    <t>二、社会保障和就业支出</t>
  </si>
  <si>
    <t>三、国有土地使用权出让收入</t>
  </si>
  <si>
    <t>三、城乡社区支出</t>
  </si>
  <si>
    <t>四、大中型水库库区基金收入</t>
  </si>
  <si>
    <t>四、农林水支出</t>
  </si>
  <si>
    <t>五、彩票公益金收入</t>
  </si>
  <si>
    <t>五、交通运输支出</t>
  </si>
  <si>
    <t>六、小型水库移民扶助基金收入</t>
  </si>
  <si>
    <t>六、资源勘探工业信息等支出</t>
  </si>
  <si>
    <t>七、污水处理费收入</t>
  </si>
  <si>
    <t>七、其他支出</t>
  </si>
  <si>
    <t>八、彩票发行机构和彩票销售机构的业务费用</t>
  </si>
  <si>
    <t>八、债务付息支出</t>
  </si>
  <si>
    <t>九、城市基础设施配套费收入</t>
  </si>
  <si>
    <t>九、债务发行费用支出</t>
  </si>
  <si>
    <t xml:space="preserve">十、其他政府性基金收入 </t>
  </si>
  <si>
    <t>十、抗疫特别国债安排的支出</t>
  </si>
  <si>
    <t>十一、专项债务对应项目专项收入</t>
  </si>
  <si>
    <t>四、债务转贷收入</t>
  </si>
  <si>
    <t>四、债务还本支出</t>
  </si>
  <si>
    <t xml:space="preserve">    地方政府专项债务转贷收入(新增）</t>
  </si>
  <si>
    <t xml:space="preserve">   地方政府专项债务还本支出（再融资）</t>
  </si>
  <si>
    <t xml:space="preserve">    地方政府专项债务转贷收入(再融资）</t>
  </si>
  <si>
    <t>表9</t>
  </si>
  <si>
    <t>2022年巫溪县政府性基金预算本级支出执行表</t>
  </si>
  <si>
    <t>政府性基金预算支出合计</t>
  </si>
  <si>
    <t>20610</t>
  </si>
  <si>
    <t xml:space="preserve">    核电站乏燃料处理处置基金支出</t>
  </si>
  <si>
    <t>2061001</t>
  </si>
  <si>
    <t xml:space="preserve">      乏燃料运输</t>
  </si>
  <si>
    <t>2061002</t>
  </si>
  <si>
    <t xml:space="preserve">      乏燃料离堆贮存</t>
  </si>
  <si>
    <t>2061003</t>
  </si>
  <si>
    <t xml:space="preserve">      乏燃料后处理</t>
  </si>
  <si>
    <t>2061004</t>
  </si>
  <si>
    <t xml:space="preserve">      高放废物的处理处置</t>
  </si>
  <si>
    <t>2061005</t>
  </si>
  <si>
    <t xml:space="preserve">      乏燃料后处理厂的建设、运行、改造和退役</t>
  </si>
  <si>
    <t>2061099</t>
  </si>
  <si>
    <t xml:space="preserve">      其他乏燃料处理处置基金支出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</si>
  <si>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</si>
  <si>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</si>
  <si>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</si>
  <si>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</si>
  <si>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</si>
  <si>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</si>
  <si>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</si>
  <si>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</si>
  <si>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</si>
  <si>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</si>
  <si>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</si>
  <si>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</si>
  <si>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</si>
  <si>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</si>
  <si>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</si>
  <si>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</si>
  <si>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</si>
  <si>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</si>
  <si>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</si>
  <si>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</si>
  <si>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</si>
  <si>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</si>
  <si>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</si>
  <si>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</si>
  <si>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</si>
  <si>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</si>
  <si>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</si>
  <si>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</si>
  <si>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</si>
  <si>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</si>
  <si>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</si>
  <si>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</si>
  <si>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</si>
  <si>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</si>
  <si>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</si>
  <si>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</si>
  <si>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</si>
  <si>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</si>
  <si>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</si>
  <si>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</si>
  <si>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</si>
  <si>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</si>
  <si>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</si>
  <si>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</si>
  <si>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</si>
  <si>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</si>
  <si>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</si>
  <si>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</si>
  <si>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</si>
  <si>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21160</t>
  </si>
  <si>
    <t xml:space="preserve">    可再生能源电价附加收入安排的支出</t>
  </si>
  <si>
    <t>2116001</t>
  </si>
  <si>
    <t xml:space="preserve">      风力发电补助</t>
  </si>
  <si>
    <t>2116002</t>
  </si>
  <si>
    <t xml:space="preserve">      太阳能发电补助</t>
  </si>
  <si>
    <t>2116003</t>
  </si>
  <si>
    <t xml:space="preserve">      生物质能发电补助</t>
  </si>
  <si>
    <t>2116099</t>
  </si>
  <si>
    <t xml:space="preserve">      其他可再生能源电价附加收入安排的支出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</si>
  <si>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</si>
  <si>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</si>
  <si>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</si>
  <si>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</si>
  <si>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</si>
  <si>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</si>
  <si>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</si>
  <si>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</si>
  <si>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</si>
  <si>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</si>
  <si>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</si>
  <si>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</si>
  <si>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</si>
  <si>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</si>
  <si>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</si>
  <si>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</si>
  <si>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</si>
  <si>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</si>
  <si>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</si>
  <si>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</si>
  <si>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</si>
  <si>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</si>
  <si>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</si>
  <si>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</si>
  <si>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</si>
  <si>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</si>
  <si>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</si>
  <si>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</si>
  <si>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</si>
  <si>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</si>
  <si>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</si>
  <si>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</si>
  <si>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</si>
  <si>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2120814</t>
  </si>
  <si>
    <t xml:space="preserve">      农业生产发展支出</t>
  </si>
  <si>
    <t>2120815</t>
  </si>
  <si>
    <t xml:space="preserve">      农村社会事业支出</t>
  </si>
  <si>
    <t>2120816</t>
  </si>
  <si>
    <t xml:space="preserve">      农业农村生态环境支出</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</si>
  <si>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</si>
  <si>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</si>
  <si>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</si>
  <si>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</si>
  <si>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</si>
  <si>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</si>
  <si>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</si>
  <si>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</si>
  <si>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</si>
  <si>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</si>
  <si>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</si>
  <si>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</si>
  <si>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</si>
  <si>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</si>
  <si>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</si>
  <si>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</si>
  <si>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</si>
  <si>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</si>
  <si>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</si>
  <si>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</si>
  <si>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</si>
  <si>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</si>
  <si>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</si>
  <si>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</si>
  <si>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</si>
  <si>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</si>
  <si>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</si>
  <si>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</si>
  <si>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</si>
  <si>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</si>
  <si>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</si>
  <si>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</si>
  <si>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</si>
  <si>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</si>
  <si>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</si>
  <si>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</si>
  <si>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</si>
  <si>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</si>
  <si>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</si>
  <si>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</si>
  <si>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</si>
  <si>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</si>
  <si>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</si>
  <si>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</si>
  <si>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</si>
  <si>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</si>
  <si>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</si>
  <si>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</si>
  <si>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</si>
  <si>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</si>
  <si>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</si>
  <si>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</si>
  <si>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</si>
  <si>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</si>
  <si>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</si>
  <si>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</si>
  <si>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</si>
  <si>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</si>
  <si>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</si>
  <si>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</si>
  <si>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</si>
  <si>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</si>
  <si>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</si>
  <si>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</si>
  <si>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</si>
  <si>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</si>
  <si>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</si>
  <si>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</si>
  <si>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</si>
  <si>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</si>
  <si>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</si>
  <si>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</si>
  <si>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</si>
  <si>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</si>
  <si>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</si>
  <si>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</si>
  <si>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</si>
  <si>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</si>
  <si>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</si>
  <si>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</si>
  <si>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</si>
  <si>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</si>
  <si>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</si>
  <si>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</si>
  <si>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</si>
  <si>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</si>
  <si>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</si>
  <si>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</si>
  <si>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</si>
  <si>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</si>
  <si>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</si>
  <si>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</si>
  <si>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21370</t>
  </si>
  <si>
    <t xml:space="preserve">    大中型水库库区基金对应专项债务收入安排的支出</t>
  </si>
  <si>
    <t>2137001</t>
  </si>
  <si>
    <t>2137099</t>
  </si>
  <si>
    <t xml:space="preserve">      其他大中型水库库区基金对应专项债务收入支出</t>
  </si>
  <si>
    <t>21371</t>
  </si>
  <si>
    <t xml:space="preserve">    国家重大水利工程建设基金对应专项债务收入安排的支出</t>
  </si>
  <si>
    <t>2137101</t>
  </si>
  <si>
    <t>2137102</t>
  </si>
  <si>
    <t xml:space="preserve">      三峡工程后续工作</t>
  </si>
  <si>
    <t>2137103</t>
  </si>
  <si>
    <t>2137199</t>
  </si>
  <si>
    <t xml:space="preserve">      其他重大水利工程建设基金对应专项债务收入支出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</si>
  <si>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</si>
  <si>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</si>
  <si>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</si>
  <si>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</si>
  <si>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</si>
  <si>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</si>
  <si>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</si>
  <si>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</si>
  <si>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</si>
  <si>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</si>
  <si>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</si>
  <si>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</si>
  <si>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</si>
  <si>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</si>
  <si>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</si>
  <si>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</si>
  <si>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</si>
  <si>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</si>
  <si>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</si>
  <si>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</si>
  <si>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</si>
  <si>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</si>
  <si>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</si>
  <si>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</si>
  <si>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</si>
  <si>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</si>
  <si>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</si>
  <si>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</si>
  <si>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</si>
  <si>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</si>
  <si>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</si>
  <si>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</si>
  <si>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</si>
  <si>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</si>
  <si>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</si>
  <si>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</si>
  <si>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</si>
  <si>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</si>
  <si>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</si>
  <si>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</si>
  <si>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</si>
  <si>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</si>
  <si>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</si>
  <si>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</si>
  <si>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</si>
  <si>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</si>
  <si>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</si>
  <si>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</si>
  <si>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</si>
  <si>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</si>
  <si>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</si>
  <si>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</si>
  <si>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</si>
  <si>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</si>
  <si>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</si>
  <si>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</si>
  <si>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</si>
  <si>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</si>
  <si>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</si>
  <si>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</si>
  <si>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</si>
  <si>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</si>
  <si>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</si>
  <si>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</si>
  <si>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</si>
  <si>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</si>
  <si>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</si>
  <si>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</si>
  <si>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</si>
  <si>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</si>
  <si>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</si>
  <si>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</si>
  <si>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</si>
  <si>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</si>
  <si>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</si>
  <si>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</si>
  <si>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</si>
  <si>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</si>
  <si>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21562</t>
  </si>
  <si>
    <t xml:space="preserve">    农网还贷资金支出</t>
  </si>
  <si>
    <t>2156201</t>
  </si>
  <si>
    <t xml:space="preserve">      中央农网还贷资金支出</t>
  </si>
  <si>
    <t>2156202</t>
  </si>
  <si>
    <t xml:space="preserve">      地方农网还贷资金支出</t>
  </si>
  <si>
    <t>2156299</t>
  </si>
  <si>
    <t xml:space="preserve">      其他农网还贷资金支出</t>
  </si>
  <si>
    <t>2170402</t>
  </si>
  <si>
    <t xml:space="preserve">      中央特别国债经营基金支出</t>
  </si>
  <si>
    <t>2170403</t>
  </si>
  <si>
    <t xml:space="preserve">      中央特别国债经营基金财务支出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</si>
  <si>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</si>
  <si>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</si>
  <si>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</si>
  <si>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</si>
  <si>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</si>
  <si>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</si>
  <si>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</si>
  <si>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</si>
  <si>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</si>
  <si>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</si>
  <si>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</si>
  <si>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</si>
  <si>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</si>
  <si>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</si>
  <si>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</si>
  <si>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</si>
  <si>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</si>
  <si>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</si>
  <si>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</si>
  <si>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</si>
  <si>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</si>
  <si>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</si>
  <si>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</si>
  <si>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</si>
  <si>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</si>
  <si>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</si>
  <si>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22909</t>
  </si>
  <si>
    <t xml:space="preserve">    抗疫特别国债财务基金支出</t>
  </si>
  <si>
    <t>22960</t>
  </si>
  <si>
    <t xml:space="preserve">    彩票公益金安排的支出</t>
  </si>
  <si>
    <t>2296001</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</si>
  <si>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</si>
  <si>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</si>
  <si>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</si>
  <si>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</si>
  <si>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</si>
  <si>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</si>
  <si>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</si>
  <si>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</si>
  <si>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</si>
  <si>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</si>
  <si>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</si>
  <si>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</si>
  <si>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</si>
  <si>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</si>
  <si>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用于巩固脱贫衔接乡村振兴的彩票公益金支出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</si>
  <si>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</si>
  <si>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</si>
  <si>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</si>
  <si>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</si>
  <si>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</si>
  <si>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</si>
  <si>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23204</t>
  </si>
  <si>
    <t xml:space="preserve">    地方政府专项债务付息支出</t>
  </si>
  <si>
    <t>2320401</t>
  </si>
  <si>
    <t xml:space="preserve">      海南省高等级公路车辆通行附加费债务付息支出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</si>
  <si>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</si>
  <si>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</si>
  <si>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</si>
  <si>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</si>
  <si>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</si>
  <si>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</si>
  <si>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</si>
  <si>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</si>
  <si>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</si>
  <si>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</si>
  <si>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</si>
  <si>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</si>
  <si>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</si>
  <si>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</si>
  <si>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</si>
  <si>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</si>
  <si>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</si>
  <si>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</si>
  <si>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</si>
  <si>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</si>
  <si>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</si>
  <si>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</si>
  <si>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</si>
  <si>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</si>
  <si>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</si>
  <si>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</si>
  <si>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</si>
  <si>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</si>
  <si>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23304</t>
  </si>
  <si>
    <t xml:space="preserve">    地方政府专项债务发行费用支出</t>
  </si>
  <si>
    <t>2330401</t>
  </si>
  <si>
    <t xml:space="preserve">      海南省高等级公路车辆通行附加费债务发行费用支出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</si>
  <si>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</si>
  <si>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</si>
  <si>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</si>
  <si>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</si>
  <si>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</si>
  <si>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</si>
  <si>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</si>
  <si>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</si>
  <si>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</si>
  <si>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</si>
  <si>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</si>
  <si>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</si>
  <si>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</si>
  <si>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</si>
  <si>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</si>
  <si>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</si>
  <si>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</si>
  <si>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</si>
  <si>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</si>
  <si>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</si>
  <si>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</si>
  <si>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</si>
  <si>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</si>
  <si>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</si>
  <si>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</si>
  <si>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其他地方自行试点项目收益专项债券发行费用支出</t>
  </si>
  <si>
    <t>2330499</t>
  </si>
  <si>
    <t xml:space="preserve">      其他政府性基金债务发行费用支出</t>
  </si>
  <si>
    <t>234</t>
  </si>
  <si>
    <t xml:space="preserve">  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</si>
  <si>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</si>
  <si>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</si>
  <si>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</si>
  <si>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</si>
  <si>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</si>
  <si>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</si>
  <si>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</si>
  <si>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</si>
  <si>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</si>
  <si>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</si>
  <si>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</si>
  <si>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</si>
  <si>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</si>
  <si>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</si>
  <si>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</si>
  <si>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</si>
  <si>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</si>
  <si>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</si>
  <si>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</si>
  <si>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</si>
  <si>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</si>
  <si>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</si>
  <si>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</si>
  <si>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</si>
  <si>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</si>
  <si>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</si>
  <si>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</si>
  <si>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</si>
  <si>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</si>
  <si>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2340202</t>
  </si>
  <si>
    <t>2340203</t>
  </si>
  <si>
    <t xml:space="preserve">      创业担保贷款贴息</t>
  </si>
  <si>
    <t>2340204</t>
  </si>
  <si>
    <t xml:space="preserve">      援企稳岗补贴</t>
  </si>
  <si>
    <t>2340205</t>
  </si>
  <si>
    <t xml:space="preserve">      困难群众基本生活补助</t>
  </si>
  <si>
    <t>2340299</t>
  </si>
  <si>
    <t xml:space="preserve">      其他抗疫相关支出</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</si>
  <si>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</si>
  <si>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</si>
  <si>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</si>
  <si>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</si>
  <si>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</si>
  <si>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</si>
  <si>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</si>
  <si>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表10</t>
  </si>
  <si>
    <t xml:space="preserve">2022年巫溪县政府性基金预算转移支付收支执行表 </t>
  </si>
  <si>
    <t>收       入</t>
  </si>
  <si>
    <t>补助乡镇及街道办事处支出</t>
  </si>
  <si>
    <t xml:space="preserve">    科学技术</t>
  </si>
  <si>
    <t>大中型水库移民后期扶持基金支出</t>
  </si>
  <si>
    <t>小型水库移民扶助基金</t>
  </si>
  <si>
    <t xml:space="preserve">    社会保障和就业</t>
  </si>
  <si>
    <t>国有土地使用权出让收入安排的支出</t>
  </si>
  <si>
    <t>国有土地收益基金安排的支出</t>
  </si>
  <si>
    <t xml:space="preserve">    城乡社区</t>
  </si>
  <si>
    <t>农业土地开发资金安排的支出</t>
  </si>
  <si>
    <t xml:space="preserve">    农林水</t>
  </si>
  <si>
    <t>污水处理费安排的支出</t>
  </si>
  <si>
    <t>大中型水库库区基金安排的支出</t>
  </si>
  <si>
    <t xml:space="preserve">    资源勘探工业信息等</t>
  </si>
  <si>
    <t>三峡水库库区基金支出</t>
  </si>
  <si>
    <t xml:space="preserve">    其他收入</t>
  </si>
  <si>
    <t>国家重大水利工程建设基金安排的支出</t>
  </si>
  <si>
    <t>农网还贷资金支出</t>
  </si>
  <si>
    <t>旅游发展基金支出</t>
  </si>
  <si>
    <t>彩票发行销售机构业务费安排的支出</t>
  </si>
  <si>
    <t>彩票公益金及对应专项债务收入安排的支出</t>
  </si>
  <si>
    <t>表11</t>
  </si>
  <si>
    <t>2022年巫溪县国有资本经营预算收支执行表</t>
  </si>
  <si>
    <t>调整
预算数</t>
  </si>
  <si>
    <t>执行数比
上年决算
数增长%</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</si>
  <si>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</si>
  <si>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</si>
  <si>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</si>
  <si>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</si>
  <si>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</si>
  <si>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</si>
  <si>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</si>
  <si>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</si>
  <si>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</si>
  <si>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</si>
  <si>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</si>
  <si>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</si>
  <si>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</si>
  <si>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</si>
  <si>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</si>
  <si>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</si>
  <si>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</si>
  <si>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</si>
  <si>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</si>
  <si>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二、补助区县</t>
  </si>
  <si>
    <t>三、结转下年</t>
  </si>
  <si>
    <t>注：按照《国务院关于进一步深化预算管理制度改革的意见》（国发〔2021〕5号）精神，结合我县国企实际，2022年我县未编制国有资本经营预算，收支无数据。</t>
  </si>
  <si>
    <t>表12</t>
  </si>
  <si>
    <t>2022年巫溪县社会保险基金预算收支执行表</t>
  </si>
  <si>
    <t>变动
预算数</t>
  </si>
  <si>
    <t>执行数
为变动
预算%</t>
  </si>
  <si>
    <t>全县收入合计</t>
  </si>
  <si>
    <t>全县支出合计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</si>
  <si>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</si>
  <si>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</si>
  <si>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</si>
  <si>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</si>
  <si>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</si>
  <si>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</si>
  <si>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</si>
  <si>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</si>
  <si>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</si>
  <si>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</si>
  <si>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</si>
  <si>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</si>
  <si>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</si>
  <si>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</si>
  <si>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</si>
  <si>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注：社保基金预算由市局统一编制，故此表无数据。</t>
  </si>
  <si>
    <t xml:space="preserve">      </t>
  </si>
  <si>
    <t>表13</t>
  </si>
  <si>
    <t>2023年巫溪县一般公共预算收支预算表</t>
  </si>
  <si>
    <t xml:space="preserve"> 　 罚没收入</t>
  </si>
  <si>
    <t xml:space="preserve">  　其他收入</t>
  </si>
  <si>
    <t>二十三、债务付息支出</t>
  </si>
  <si>
    <t>二十四、债务发行费用支出</t>
  </si>
  <si>
    <t>二十五、其他支出</t>
  </si>
  <si>
    <t xml:space="preserve">    地方政府一般债券还本支出</t>
  </si>
  <si>
    <t xml:space="preserve">    地方政府向国际组织借款还本支出</t>
  </si>
  <si>
    <t xml:space="preserve">    地方政府其他一般债务还本支出</t>
  </si>
  <si>
    <t>表14</t>
  </si>
  <si>
    <t>2023年巫溪县一般公共预算本级支出预算表</t>
  </si>
  <si>
    <t>科目代码</t>
  </si>
  <si>
    <t xml:space="preserve">  一般公共服务</t>
  </si>
  <si>
    <t xml:space="preserve">      其他政府办公厅（室）及相关机构事务支出</t>
  </si>
  <si>
    <t xml:space="preserve">    党委办公厅（室）及相关机构事务</t>
  </si>
  <si>
    <t xml:space="preserve">      其他党委办公厅（室）及相关机构事务支出</t>
  </si>
  <si>
    <t xml:space="preserve">      检查监督</t>
  </si>
  <si>
    <t xml:space="preserve">      中医（民族）医院</t>
  </si>
  <si>
    <t xml:space="preserve">      中医（民族医）药专项</t>
  </si>
  <si>
    <t xml:space="preserve">      天然林保护工程建设</t>
  </si>
  <si>
    <t xml:space="preserve">      农村供水</t>
  </si>
  <si>
    <t xml:space="preserve">    巩固拓展脱贫攻坚成果同乡村振兴有效衔接</t>
  </si>
  <si>
    <t xml:space="preserve">       “三西”农业建设专项补助</t>
  </si>
  <si>
    <t xml:space="preserve">      其他巩固拓展脱贫攻坚成果同乡村振兴有效衔接支出</t>
  </si>
  <si>
    <t xml:space="preserve">      地质勘查基金（周转金）支出</t>
  </si>
  <si>
    <t xml:space="preserve">      保障性租赁住房</t>
  </si>
  <si>
    <t xml:space="preserve">      财务与审计支出</t>
  </si>
  <si>
    <t xml:space="preserve">      天然铀储备</t>
  </si>
  <si>
    <t xml:space="preserve">      储备粮（油）库建设</t>
  </si>
  <si>
    <t xml:space="preserve">      地震事业机构</t>
  </si>
  <si>
    <t xml:space="preserve">  预备费</t>
  </si>
  <si>
    <t xml:space="preserve">    年初预留</t>
  </si>
  <si>
    <t>表15</t>
  </si>
  <si>
    <t xml:space="preserve">2023年巫溪县一般公共预算本级基本支出预算表 </t>
  </si>
  <si>
    <t>（按经济分类科目）</t>
  </si>
  <si>
    <t xml:space="preserve">           科目名称</t>
  </si>
  <si>
    <t>本级基本支出合计</t>
  </si>
  <si>
    <t>501</t>
  </si>
  <si>
    <t>机关工资福利支出</t>
  </si>
  <si>
    <t>50101</t>
  </si>
  <si>
    <t>工资奖金津补贴</t>
  </si>
  <si>
    <t>50102</t>
  </si>
  <si>
    <t>社会保障缴费</t>
  </si>
  <si>
    <t>50103</t>
  </si>
  <si>
    <t>住房公积金</t>
  </si>
  <si>
    <t>50199</t>
  </si>
  <si>
    <t>其他工资福利支出</t>
  </si>
  <si>
    <t>502</t>
  </si>
  <si>
    <t>机关商品和服务支出</t>
  </si>
  <si>
    <t>50201</t>
  </si>
  <si>
    <t>办公经费</t>
  </si>
  <si>
    <t>50202</t>
  </si>
  <si>
    <t>会议费</t>
  </si>
  <si>
    <t>50203</t>
  </si>
  <si>
    <t>培训费</t>
  </si>
  <si>
    <t>50204</t>
  </si>
  <si>
    <t>专用材料购置费</t>
  </si>
  <si>
    <t>50205</t>
  </si>
  <si>
    <t>委托业务费</t>
  </si>
  <si>
    <t>50206</t>
  </si>
  <si>
    <t>公务接待费</t>
  </si>
  <si>
    <t>50208</t>
  </si>
  <si>
    <t>公务用车运行维护费</t>
  </si>
  <si>
    <t>50209</t>
  </si>
  <si>
    <t>维修（护）费</t>
  </si>
  <si>
    <t>50299</t>
  </si>
  <si>
    <t>其他商品和服务支出</t>
  </si>
  <si>
    <t>503</t>
  </si>
  <si>
    <t>机关资本性支出（一）</t>
  </si>
  <si>
    <t>50306</t>
  </si>
  <si>
    <t>设备购置</t>
  </si>
  <si>
    <t>505</t>
  </si>
  <si>
    <t>对事业单位经常性补助</t>
  </si>
  <si>
    <t>50501</t>
  </si>
  <si>
    <t>工资福利支出</t>
  </si>
  <si>
    <t>50502</t>
  </si>
  <si>
    <t>商品和服务支出</t>
  </si>
  <si>
    <t>506</t>
  </si>
  <si>
    <t>对事业单位资本性补助</t>
  </si>
  <si>
    <t>50601</t>
  </si>
  <si>
    <t>资本性支出（一）</t>
  </si>
  <si>
    <t>509</t>
  </si>
  <si>
    <t>对个人和家庭的补助</t>
  </si>
  <si>
    <t>50905</t>
  </si>
  <si>
    <t>离退休费</t>
  </si>
  <si>
    <t>表16</t>
  </si>
  <si>
    <t xml:space="preserve">2023年巫溪县一般公共预算转移支付收支预算表 </t>
  </si>
  <si>
    <t xml:space="preserve">       所得税基数返还收入</t>
  </si>
  <si>
    <t xml:space="preserve">       体制补助收入</t>
  </si>
  <si>
    <t xml:space="preserve">       均衡性转移支付收入</t>
  </si>
  <si>
    <t xml:space="preserve">       县级基本财力保障机制奖补资金收入</t>
  </si>
  <si>
    <t xml:space="preserve">       结算补助收入</t>
  </si>
  <si>
    <t xml:space="preserve">       产粮(油)大县奖励资金收入</t>
  </si>
  <si>
    <t xml:space="preserve">       重点生态功能区转移支付收入</t>
  </si>
  <si>
    <t xml:space="preserve">       固定数额补助收入</t>
  </si>
  <si>
    <t xml:space="preserve">       巩固拓展脱贫攻坚成果同乡村振兴有效衔接转移支付收入</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</si>
  <si>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</si>
  <si>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</si>
  <si>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</si>
  <si>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</si>
  <si>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</si>
  <si>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</si>
  <si>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</si>
  <si>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</si>
  <si>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</si>
  <si>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</si>
  <si>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住房保障共同财政事权转移支付收入  </t>
  </si>
  <si>
    <t xml:space="preserve">       增值税留抵退税转移支付收入  </t>
  </si>
  <si>
    <t xml:space="preserve">       其他退税减税降费转移支付收入</t>
  </si>
  <si>
    <t xml:space="preserve">       其他一般性转移支付收入</t>
  </si>
  <si>
    <t>一般公共服务</t>
  </si>
  <si>
    <t xml:space="preserve">    国防</t>
  </si>
  <si>
    <t>国防</t>
  </si>
  <si>
    <t xml:space="preserve">    公共安全</t>
  </si>
  <si>
    <t>教育</t>
  </si>
  <si>
    <t>文化旅游体育与传媒</t>
  </si>
  <si>
    <t>社会保障和就业</t>
  </si>
  <si>
    <t>卫生健康</t>
  </si>
  <si>
    <t>节能环保</t>
  </si>
  <si>
    <t>城乡社区</t>
  </si>
  <si>
    <t>农林水</t>
  </si>
  <si>
    <t>交通运输</t>
  </si>
  <si>
    <t>资源勘探信息等</t>
  </si>
  <si>
    <t>商业服务业等</t>
  </si>
  <si>
    <t xml:space="preserve">    商业服务业等</t>
  </si>
  <si>
    <t>自然资源海洋气象等</t>
  </si>
  <si>
    <t>住房保障支出</t>
  </si>
  <si>
    <t xml:space="preserve">    灾害防治及应急管理支出</t>
  </si>
  <si>
    <t>表17</t>
  </si>
  <si>
    <t xml:space="preserve">2023年巫溪县一般公共预算转移支付支出预算表 </t>
  </si>
  <si>
    <t>补助乡镇街道办事处合计</t>
  </si>
  <si>
    <t>表18</t>
  </si>
  <si>
    <t>预 算 数</t>
  </si>
  <si>
    <t>………………</t>
  </si>
  <si>
    <t>表19</t>
  </si>
  <si>
    <t>2023年巫溪县政府性基金预算收支预算表</t>
  </si>
  <si>
    <t>一、农业土地开发资金收入</t>
  </si>
  <si>
    <t>二、国有土地使用权出让收入</t>
  </si>
  <si>
    <t>三、大中型水库库区基金收入</t>
  </si>
  <si>
    <t>四、彩票公益金收入</t>
  </si>
  <si>
    <t>五、城市基础设施配套费收入</t>
  </si>
  <si>
    <t xml:space="preserve">八、其他政府性基金收入 </t>
  </si>
  <si>
    <t>九、专项债务对应项目专项收入</t>
  </si>
  <si>
    <t>表20</t>
  </si>
  <si>
    <t>2023年巫溪县政府性基金预算本级支出预算表</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</si>
  <si>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</si>
  <si>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</si>
  <si>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</si>
  <si>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</si>
  <si>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</si>
  <si>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</si>
  <si>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</si>
  <si>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</si>
  <si>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</si>
  <si>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</si>
  <si>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</si>
  <si>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</si>
  <si>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</si>
  <si>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</si>
  <si>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</si>
  <si>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</si>
  <si>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</si>
  <si>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</si>
  <si>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</si>
  <si>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</si>
  <si>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</si>
  <si>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</si>
  <si>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</si>
  <si>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</si>
  <si>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</si>
  <si>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</si>
  <si>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</si>
  <si>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</si>
  <si>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</si>
  <si>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</si>
  <si>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</si>
  <si>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</si>
  <si>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</si>
  <si>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</si>
  <si>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</si>
  <si>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</si>
  <si>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</si>
  <si>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</si>
  <si>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</si>
  <si>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</si>
  <si>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</si>
  <si>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</si>
  <si>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</si>
  <si>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</si>
  <si>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</si>
  <si>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</si>
  <si>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</si>
  <si>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</si>
  <si>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</si>
  <si>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</si>
  <si>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</si>
  <si>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</si>
  <si>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</si>
  <si>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</si>
  <si>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</si>
  <si>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</si>
  <si>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</si>
  <si>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</si>
  <si>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</si>
  <si>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</si>
  <si>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</si>
  <si>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</si>
  <si>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</si>
  <si>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</si>
  <si>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</si>
  <si>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</si>
  <si>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</si>
  <si>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</si>
  <si>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</si>
  <si>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</si>
  <si>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</si>
  <si>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</si>
  <si>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</si>
  <si>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</si>
  <si>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</si>
  <si>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</si>
  <si>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</si>
  <si>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</si>
  <si>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</si>
  <si>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</si>
  <si>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</si>
  <si>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</si>
  <si>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</si>
  <si>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</si>
  <si>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</si>
  <si>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</si>
  <si>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</si>
  <si>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</si>
  <si>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</si>
  <si>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</si>
  <si>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</si>
  <si>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</si>
  <si>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</si>
  <si>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</si>
  <si>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</si>
  <si>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</si>
  <si>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</si>
  <si>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</si>
  <si>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</si>
  <si>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</si>
  <si>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</si>
  <si>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</si>
  <si>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</si>
  <si>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</si>
  <si>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</si>
  <si>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</si>
  <si>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</si>
  <si>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</si>
  <si>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</si>
  <si>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</si>
  <si>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</si>
  <si>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</si>
  <si>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</si>
  <si>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</si>
  <si>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</si>
  <si>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</si>
  <si>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</si>
  <si>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</si>
  <si>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</si>
  <si>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</si>
  <si>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</si>
  <si>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</si>
  <si>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</si>
  <si>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</si>
  <si>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</si>
  <si>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</si>
  <si>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</si>
  <si>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</si>
  <si>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</si>
  <si>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</si>
  <si>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</si>
  <si>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</si>
  <si>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</si>
  <si>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</si>
  <si>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</si>
  <si>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</si>
  <si>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</si>
  <si>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</si>
  <si>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</si>
  <si>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</si>
  <si>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</si>
  <si>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</si>
  <si>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</si>
  <si>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</si>
  <si>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</si>
  <si>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</si>
  <si>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</si>
  <si>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</si>
  <si>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</si>
  <si>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</si>
  <si>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</si>
  <si>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</si>
  <si>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</si>
  <si>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</si>
  <si>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</si>
  <si>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</si>
  <si>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</si>
  <si>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</si>
  <si>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</si>
  <si>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</si>
  <si>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</si>
  <si>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</si>
  <si>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</si>
  <si>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</si>
  <si>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资源勘探工业信息等支出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</si>
  <si>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</si>
  <si>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</si>
  <si>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</si>
  <si>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</si>
  <si>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</si>
  <si>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</si>
  <si>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</si>
  <si>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</si>
  <si>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</si>
  <si>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</si>
  <si>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</si>
  <si>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</si>
  <si>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</si>
  <si>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</si>
  <si>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</si>
  <si>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</si>
  <si>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</si>
  <si>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</si>
  <si>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</si>
  <si>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</si>
  <si>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</si>
  <si>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</si>
  <si>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</si>
  <si>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</si>
  <si>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</si>
  <si>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</si>
  <si>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</si>
  <si>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</si>
  <si>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</si>
  <si>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</si>
  <si>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</si>
  <si>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</si>
  <si>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</si>
  <si>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</si>
  <si>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</si>
  <si>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</si>
  <si>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</si>
  <si>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</si>
  <si>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</si>
  <si>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</si>
  <si>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</si>
  <si>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</si>
  <si>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</si>
  <si>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</si>
  <si>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</si>
  <si>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</si>
  <si>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</si>
  <si>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</si>
  <si>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</si>
  <si>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</si>
  <si>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</si>
  <si>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</si>
  <si>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</si>
  <si>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</si>
  <si>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</si>
  <si>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</si>
  <si>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</si>
  <si>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</si>
  <si>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</si>
  <si>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</si>
  <si>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</si>
  <si>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</si>
  <si>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</si>
  <si>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</si>
  <si>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</si>
  <si>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</si>
  <si>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</si>
  <si>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</si>
  <si>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</si>
  <si>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</si>
  <si>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</si>
  <si>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</si>
  <si>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</si>
  <si>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</si>
  <si>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</si>
  <si>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</si>
  <si>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</si>
  <si>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</si>
  <si>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</si>
  <si>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</si>
  <si>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</si>
  <si>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</si>
  <si>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</si>
  <si>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</si>
  <si>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</si>
  <si>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</si>
  <si>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</si>
  <si>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</si>
  <si>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</si>
  <si>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</si>
  <si>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</si>
  <si>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表21</t>
  </si>
  <si>
    <t xml:space="preserve">2023年巫溪县政府性基金预算转移支付收支预算表 </t>
  </si>
  <si>
    <t>小型水库移民扶助基金安排的支出</t>
  </si>
  <si>
    <t>彩票公益金安排的支出</t>
  </si>
  <si>
    <t>注：我县乡镇及街道办事处实行类部门预算管理，未实行转移支付模式，故此表无数据。</t>
  </si>
  <si>
    <t>附件22</t>
  </si>
  <si>
    <t xml:space="preserve">2023年度巫溪县政府性基金预算转移支付支出预算表 </t>
  </si>
  <si>
    <t>乡镇及街道办事处</t>
  </si>
  <si>
    <t>附件23</t>
  </si>
  <si>
    <t>项目</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</si>
  <si>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</si>
  <si>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</si>
  <si>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</si>
  <si>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</si>
  <si>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</si>
  <si>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</si>
  <si>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</si>
  <si>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</si>
  <si>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9.国家重大水利工程建设基金</t>
  </si>
  <si>
    <t>……</t>
  </si>
  <si>
    <t>表24</t>
  </si>
  <si>
    <t xml:space="preserve">2023年巫溪县国有资本经营预算收支预算表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</si>
  <si>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</si>
  <si>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</si>
  <si>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</si>
  <si>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</si>
  <si>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</si>
  <si>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</si>
  <si>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</si>
  <si>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</si>
  <si>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</si>
  <si>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</si>
  <si>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注：按照《国务院关于进一步深化预算管理制度改革的意见》（国发〔2021〕5号）精神，结合我县国企实际，2023年我县拟不编制国有资本经营预算，故此表无数据。</t>
  </si>
  <si>
    <t>附件25</t>
  </si>
  <si>
    <t>2023年度巫溪县国有资本经营预算本级支出预算表</t>
  </si>
  <si>
    <t>预算科目</t>
  </si>
  <si>
    <t>国有资本经营预算支出</t>
  </si>
  <si>
    <t xml:space="preserve">  补充全国社会保障基金</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</si>
  <si>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</si>
  <si>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</si>
  <si>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</si>
  <si>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</si>
  <si>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</si>
  <si>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</si>
  <si>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</si>
  <si>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</si>
  <si>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</si>
  <si>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</si>
  <si>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</si>
  <si>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</si>
  <si>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</si>
  <si>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</si>
  <si>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</si>
  <si>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</si>
  <si>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</si>
  <si>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</si>
  <si>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</si>
  <si>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</si>
  <si>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</si>
  <si>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</si>
  <si>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</si>
  <si>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</si>
  <si>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</si>
  <si>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</si>
  <si>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表26</t>
  </si>
  <si>
    <t>2023年巫溪县社会保险基金收入预算表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</si>
  <si>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</si>
  <si>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</si>
  <si>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</si>
  <si>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</si>
  <si>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</si>
  <si>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</si>
  <si>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</si>
  <si>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</si>
  <si>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</si>
  <si>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</si>
  <si>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</si>
  <si>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表27</t>
  </si>
  <si>
    <t>2023年巫溪县社会保险基金支出预算表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</si>
  <si>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</si>
  <si>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</si>
  <si>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</si>
  <si>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</si>
  <si>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</si>
  <si>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</si>
  <si>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</si>
  <si>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</si>
  <si>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</si>
  <si>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</si>
  <si>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</si>
  <si>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</si>
  <si>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</si>
  <si>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表28</t>
  </si>
  <si>
    <t>2023年巫溪县社会保险基金结余预算表</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</si>
  <si>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</si>
  <si>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</si>
  <si>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</si>
  <si>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</si>
  <si>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</si>
  <si>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</si>
  <si>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</si>
  <si>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</si>
  <si>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</si>
  <si>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</si>
  <si>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</si>
  <si>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</si>
  <si>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</si>
  <si>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</si>
  <si>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</si>
  <si>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</si>
  <si>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表29</t>
  </si>
  <si>
    <t>2023年巫溪县一般公共预算“三公”经费预算表</t>
  </si>
  <si>
    <t xml:space="preserve">                                                                                                                                 单位：万元</t>
  </si>
  <si>
    <t>年度</t>
  </si>
  <si>
    <t>合计</t>
  </si>
  <si>
    <t>因公出国（境）费</t>
  </si>
  <si>
    <t>公务用车购置及运行费</t>
  </si>
  <si>
    <t>小计</t>
  </si>
  <si>
    <t>公务用车购置费</t>
  </si>
  <si>
    <t>公务用车运行费</t>
  </si>
  <si>
    <t>2022年</t>
  </si>
  <si>
    <t>2023年</t>
  </si>
  <si>
    <t>表30</t>
  </si>
  <si>
    <t>巫溪县2022年地方政府债务限额及余额情况表</t>
  </si>
  <si>
    <t>单位：亿元</t>
  </si>
  <si>
    <t>地   区</t>
  </si>
  <si>
    <t>2022年债务限额</t>
  </si>
  <si>
    <t>2022年债务余额执行数</t>
  </si>
  <si>
    <t>一般债务</t>
  </si>
  <si>
    <t>专项债务</t>
  </si>
  <si>
    <t>公  式</t>
  </si>
  <si>
    <t>A=B+C</t>
  </si>
  <si>
    <t>B</t>
  </si>
  <si>
    <t>C</t>
  </si>
  <si>
    <t>D=E+F</t>
  </si>
  <si>
    <t>E</t>
  </si>
  <si>
    <t>F</t>
  </si>
  <si>
    <t>巫溪县</t>
  </si>
  <si>
    <t>表31</t>
  </si>
  <si>
    <t>巫溪县2022年政府债券额度分配情况表</t>
  </si>
  <si>
    <t>合  计</t>
  </si>
  <si>
    <t>2022年置换债券额度</t>
  </si>
  <si>
    <t>2022年新增债券额度</t>
  </si>
  <si>
    <t>一般债券</t>
  </si>
  <si>
    <t>专项债券</t>
  </si>
  <si>
    <t>注：2022年，市财政局代我县共发行政府债券19.49亿元，其中：新增债券14亿元，主要用于支持道路建设、教育、环境保护、土地储备、保障性安居工程等重点项目建设及民生工程；置换债券5.49亿元。</t>
  </si>
  <si>
    <t>表32</t>
  </si>
  <si>
    <t>巫溪县2022年和2023年地方政府一般债务余额情况表</t>
  </si>
  <si>
    <t>项    目</t>
  </si>
  <si>
    <t>一、2021年末地方政府一般债务余额实际数</t>
  </si>
  <si>
    <t>二、2022年末地方政府一般债务限额</t>
  </si>
  <si>
    <t>三、2022年地方政府一般债务发行额</t>
  </si>
  <si>
    <t xml:space="preserve">    其中：中央转贷地方的国际金融组织和外国政府贷款</t>
  </si>
  <si>
    <t xml:space="preserve">          2021年地方政府一般债券发行额</t>
  </si>
  <si>
    <t>四、2022年地方政府一般债务还本支出</t>
  </si>
  <si>
    <t>五、2022年地方政府向国际组织借款还本支出</t>
  </si>
  <si>
    <t>六、2022年末地方政府一般债务余额执行数</t>
  </si>
  <si>
    <t>七、2023年地方财政赤字</t>
  </si>
  <si>
    <t>八、2023年地方政府一般债务限额</t>
  </si>
  <si>
    <t>注：2023年地方政府一般债务限额暂未下达，由于四舍五入因素，部分分项加和与总数可能略有差异，下同。</t>
  </si>
  <si>
    <t>表33</t>
  </si>
  <si>
    <t>巫溪县2022年和2023年地方政府专项债务余额情况表</t>
  </si>
  <si>
    <t>一、2021年末地方政府专项债务余额实际数</t>
  </si>
  <si>
    <t>二、2022年末地方政府专项债务限额</t>
  </si>
  <si>
    <t>三、2022年地方政府专项债务发行额</t>
  </si>
  <si>
    <t>四、2022年地方政府专项债务还本支出</t>
  </si>
  <si>
    <t>五、2022年末地方政府专项债务余额执行数</t>
  </si>
  <si>
    <t>六、2023年地方政府专项债务新增限额</t>
  </si>
  <si>
    <t>七、2023年末地方政府专项债务限额</t>
  </si>
  <si>
    <t>注：2023年地方政府专项债务限额暂未下达，由于四舍五入因素，部分分项加和与总数可能略有差异，下同。</t>
  </si>
  <si>
    <t>表34</t>
  </si>
  <si>
    <t>巫溪县地方政府债券发行及还本付息情况表</t>
  </si>
  <si>
    <t>公式</t>
  </si>
  <si>
    <t>本地区</t>
  </si>
  <si>
    <t>本级</t>
  </si>
  <si>
    <t>一、2022年发行执行数</t>
  </si>
  <si>
    <t>A=B+D</t>
  </si>
  <si>
    <t>（一）一般债券</t>
  </si>
  <si>
    <t xml:space="preserve">   其中：再融资债券</t>
  </si>
  <si>
    <t>（二）专项债券</t>
  </si>
  <si>
    <t>D</t>
  </si>
  <si>
    <t>二、2022年还本支出执行数</t>
  </si>
  <si>
    <t>F=G+H</t>
  </si>
  <si>
    <t>G</t>
  </si>
  <si>
    <t>H</t>
  </si>
  <si>
    <t>三、2022年付息支出执行数</t>
  </si>
  <si>
    <t>I=J+K</t>
  </si>
  <si>
    <t>J</t>
  </si>
  <si>
    <t>K</t>
  </si>
  <si>
    <t>四、2023年还本支出预算数</t>
  </si>
  <si>
    <t>L=M+O</t>
  </si>
  <si>
    <t>M</t>
  </si>
  <si>
    <t xml:space="preserve">   其中：再融资</t>
  </si>
  <si>
    <t xml:space="preserve">         财政预算安排 </t>
  </si>
  <si>
    <t>N</t>
  </si>
  <si>
    <t>O</t>
  </si>
  <si>
    <t xml:space="preserve">         财政预算安排</t>
  </si>
  <si>
    <t>P</t>
  </si>
  <si>
    <t>五、2023年付息支出预算数</t>
  </si>
  <si>
    <t>Q=R+S</t>
  </si>
  <si>
    <t>R</t>
  </si>
  <si>
    <t>S</t>
  </si>
  <si>
    <t>表35</t>
  </si>
  <si>
    <t>巫溪县2023年地方政府债务限额提前下达情况表</t>
  </si>
  <si>
    <t>一：2022年地方政府债务限额</t>
  </si>
  <si>
    <t>其中： 一般债务限额</t>
  </si>
  <si>
    <t xml:space="preserve">       专项债务限额</t>
  </si>
  <si>
    <t>二：提前下达的2023年地方政府债务限额</t>
  </si>
  <si>
    <t>注：我县暂未收到2023年地方政府债务限额，故提前下达2023年地方政府债务限额无数据，由于四舍五入因素，部分分项加和与总数可能略有差异，下同。</t>
  </si>
  <si>
    <t>表36</t>
  </si>
  <si>
    <t>巫溪县本级2023年年初新增地方政府债券资金安排表</t>
  </si>
  <si>
    <t>序号</t>
  </si>
  <si>
    <t>项目名称</t>
  </si>
  <si>
    <t>项目类型</t>
  </si>
  <si>
    <t>项目主管部门</t>
  </si>
  <si>
    <t>债券性质</t>
  </si>
  <si>
    <t>债券规模</t>
  </si>
  <si>
    <t>如：农村公路、市政道路等</t>
  </si>
  <si>
    <t>如：土地储备、政府收费公路、棚改等</t>
  </si>
  <si>
    <t>注：我县年初无新增地方政府债券资金，故此表无数据。</t>
  </si>
  <si>
    <t>表37</t>
  </si>
  <si>
    <t>巫溪县2023年重点专项资金绩效目标表（旅游发展专项资金）</t>
  </si>
  <si>
    <t>编制单位：</t>
  </si>
  <si>
    <t>巫溪县文化和旅游发展委员会</t>
  </si>
  <si>
    <t/>
  </si>
  <si>
    <t>专项资金名称</t>
  </si>
  <si>
    <t>旅游发展资金</t>
  </si>
  <si>
    <t>业务主管部门</t>
  </si>
  <si>
    <t>文旅委</t>
  </si>
  <si>
    <t>2023年预算</t>
  </si>
  <si>
    <t>1500万元</t>
  </si>
  <si>
    <t>项目概况</t>
  </si>
  <si>
    <t xml:space="preserve">1.旅游规划设计。包括乡村旅游规划修编、通城龙池村、文峰三宝村桂花小园3A景区规划。                                            2.宣传营销。一是渝宜高速公路节点T型广告牌进行形象宣传。二是与今日头条、华龙网等具有一定影响力的网络媒体平台达成全年宣传合作协议，推送全年活动信息、宣传文稿、形象宣传片等。三是运营好“巫溪文旅”微信公众号、视频号、抖音号、小程序等系列新媒体宣传，选用第三方运营平台，做好巫溪文旅相关自有宣传媒体平台。四是组织参加市内外各品牌文旅活动，与大三峡一体化、渝东北城镇集群区县抱团做好宣传营销。五是优化完善旅游团队奖励政策，激励旅行商带团到巫溪旅游。                                                                                        创建规划。                                                                                  4.招商引资。完善招商项目策划包装及招商项目宣传。                                                                  5.旅游产业扶持。支持打造星级酒店、标准民宿（农家乐）。                                                                    6.开展各项节会活动。                                                                    </t>
  </si>
  <si>
    <t>立项依据</t>
  </si>
  <si>
    <t>巫溪委发〔2013〕7号  中共巫溪县委　巫溪县人民政府关于进一步加快旅游产业发展的意见</t>
  </si>
  <si>
    <t>项目当年绩效目标</t>
  </si>
  <si>
    <t>民俗（农家乐）标准打造，推广巫溪旅游资源，招商引资，完善相关规划及基础设施配套，提升巫溪的旅游服务水平，吸引更多的游客，为我县的经济建设添砖加瓦。</t>
  </si>
  <si>
    <t>绩效指标</t>
  </si>
  <si>
    <t>指标</t>
  </si>
  <si>
    <t>指标权重（分）</t>
  </si>
  <si>
    <t>计量单位</t>
  </si>
  <si>
    <t>指标性质</t>
  </si>
  <si>
    <t>指标值</t>
  </si>
  <si>
    <t>产出指标（节会数量指标）</t>
  </si>
  <si>
    <t>场</t>
  </si>
  <si>
    <t>≧</t>
  </si>
  <si>
    <t>产出指标（旅游推广)</t>
  </si>
  <si>
    <t>产出指标（游客量)</t>
  </si>
  <si>
    <t>万人</t>
  </si>
  <si>
    <t>产出指标（项目合格率)</t>
  </si>
  <si>
    <t>%</t>
  </si>
  <si>
    <t>成本指标（成本指标)</t>
  </si>
  <si>
    <t>万元</t>
  </si>
  <si>
    <t>≦</t>
  </si>
  <si>
    <t>效益指标（按期完成率)</t>
  </si>
  <si>
    <t>效益指标（项目发挥作用年限)</t>
  </si>
  <si>
    <t>年</t>
  </si>
  <si>
    <t>效益指标（旅游综合收入增加值）</t>
  </si>
  <si>
    <t>满意度指标（受益群众满意度）</t>
  </si>
  <si>
    <t>表38</t>
  </si>
  <si>
    <t>巫溪县2023年重点专项资金绩效目标表（规划专项资金）</t>
  </si>
  <si>
    <t>巫溪县规划和自然资源局</t>
  </si>
  <si>
    <t>规划专项资金</t>
  </si>
  <si>
    <t>规资局</t>
  </si>
  <si>
    <t>1000万元</t>
  </si>
  <si>
    <t>巫溪国土空间规划城市体检评估、巫溪县规划实施情况态势图制作工作、城乡规划档案管理、巫溪县城市公共停车场建设专项规划修编、综合交通体系规划、地下管线数据库更新和维护、国土空间总体规划环境影响评价、国土空间总体规划地质灾害危险性评价、全县乡镇国土空间总体规划、巫溪县中心城区控制性详细规划编制、国土空间总体规划数据库和“一张图”实施监督系统建设、巫溪县城区建筑物更新、生态保护红线勘界定标等</t>
  </si>
  <si>
    <t>《重庆市规划和自然资源局关于开展2020年度国土空间规划城市体检评估工作的通知》（渝规资〔2021〕567号）、《重庆市规划和自然资源局办公室关于开展区县规划实施情况态势图制作工作的通知》、《中共重庆市委办公厅 重庆市人民政府办公厅关于建立重庆市国土空间规划体系做好新时代国土空间规划的意见》（渝委发〔2020〕12）、《重庆市规划和自然资源局办公室 关于开展地质灾害危险性和环境影响评价的通知》（渝规资办〔2022〕20号）、《中共重庆市委 重庆市人民政府关于建立重庆市国土空间规划体系做好新时代国土空间规划的意见》（渝委发〔2020〕12号）、《重庆市规划和自然资源局关于加强国土空间总体（分区）规划数据库和“一张图”实施监督系统建设的通知》（渝规资〔2022〕395 号）等</t>
  </si>
  <si>
    <t>按照市规划自然资源局、县委县政府的工作安排，做好方案编制、数据库建设、部门及专家审查</t>
  </si>
  <si>
    <t>产出指标（数据成果合格率）</t>
  </si>
  <si>
    <t>=</t>
  </si>
  <si>
    <t>产出指标（任务按时完成率）</t>
  </si>
  <si>
    <t>产出指标（编制规划报告数）</t>
  </si>
  <si>
    <t>个</t>
  </si>
  <si>
    <t>效益指标（是否完善城乡一体化建设程度）</t>
  </si>
  <si>
    <t>定性</t>
  </si>
  <si>
    <t>完善</t>
  </si>
  <si>
    <t>满意度指标（群众满意度）</t>
  </si>
  <si>
    <t>表39</t>
  </si>
  <si>
    <t>巫溪县2023年重点专项资金绩效目标表（重大项目前期经费）</t>
  </si>
  <si>
    <t>巫溪县发展和改革委员会</t>
  </si>
  <si>
    <t>重大项目前期经费</t>
  </si>
  <si>
    <t>发改委</t>
  </si>
  <si>
    <t>编制重大前期项目规划和年度计划，包装储备全县重大项目，形成重大前期项目库；对纳入对已纳入市级重大项目进行跟踪对接，积极配合市、县相关部门开展前期相关工作，力争尽早落地实施；开展相关重大项目前期工作研究及策划、包装工作。</t>
  </si>
  <si>
    <t>《巫溪县人民政府办公室关于印发重大项目前期工作管理办法的通知》巫溪府办发【2022】66号</t>
  </si>
  <si>
    <t>编制2023年重大前期项目规划和年度计划，包装储备全县重大项目，形成2023年重大前期项目库；支持20个5000万元以上新建重大项目完成前期工作并达到开工条件。</t>
  </si>
  <si>
    <t>编制2023年全县重大前期项目库</t>
  </si>
  <si>
    <t>项目投资完成率</t>
  </si>
  <si>
    <t>项目开工率</t>
  </si>
  <si>
    <t>项目前期工作完成率</t>
  </si>
  <si>
    <t>促进全县固定资产投资增长</t>
  </si>
  <si>
    <t>促进全县基础设施建设</t>
  </si>
  <si>
    <t>进一步提升</t>
  </si>
  <si>
    <t>群众满意度</t>
  </si>
  <si>
    <t>表40</t>
  </si>
  <si>
    <t>巫溪县2023年重点专项资金绩效目标表（招商引资专项资金）</t>
  </si>
  <si>
    <t>巫溪县投资促进服务中心</t>
  </si>
  <si>
    <t>招商引资专项资金</t>
  </si>
  <si>
    <t>500万元</t>
  </si>
  <si>
    <t>县政府每年预留招商引资专项资金，用于优化营商环境、强化招引、推动经济高质量发展。主要内容：（1）日常客商来巫接待、车辆保障、随同考察费等支出费用；（2）中心办公楼、招商接待区装修及设施设备采购费用；（3）筹备参加中国西部国际投资贸易洽谈会、智博会等大型活动支出；（4）前往山东、广东、上海、北京、浙江、四川等地开展招商推介、考察活动支出及县内开展推介活动或集中签约活动费用；（5）招商项目策划、设计、包装、推广等委托业务费用；（6）制作产业招商宣传片、印制宣传手册、项目手册、投资指南等宣传工作经费等。通过项目实施，宣传推介巫溪优势，洽谈对接招商项目，吸引企业来巫投资，为巫溪经济社会发展作出贡献。</t>
  </si>
  <si>
    <t>通过项目实施，宣传推介巫溪优势，洽谈对接招商项目，吸引企业来巫投资，为巫溪县经济社会发展作出贡献。年内力争完成新签约正式合同额50亿元，到位资金5亿元。</t>
  </si>
  <si>
    <t>数量指标（举办招商推介宣传活动次数）</t>
  </si>
  <si>
    <t>次</t>
  </si>
  <si>
    <t>时效指标（年度招商任务及时完成率）</t>
  </si>
  <si>
    <t>效益指标（签约正式合同额）</t>
  </si>
  <si>
    <t>亿元</t>
  </si>
  <si>
    <t>效益指标（到位资金额）</t>
  </si>
  <si>
    <t>满意度指标（入驻企业满意度）</t>
  </si>
  <si>
    <t>数量指标（开展招商考察活动次数）</t>
  </si>
  <si>
    <t>表41</t>
  </si>
  <si>
    <t>巫溪县2023年重点专项资金绩效目标表（安全生产自然灾害救助补助专项资金）</t>
  </si>
  <si>
    <t>巫溪县应急管理局</t>
  </si>
  <si>
    <t>巫溪县安全生产（自然灾害救助补助）专项资金</t>
  </si>
  <si>
    <t>300万元</t>
  </si>
  <si>
    <t>以习近平新时代中国特色社会主义思想为指引，全面学习贯彻党的二十大精神，认真落实市第六次党代会、市委六届二次全会精神，坚持人民至上、生命至上，统筹发展和安全，以“控大事故、防大灾害”为目标，加快数字赋能，强化党政履职，严格监管执法，压实主体责任，深化专项整治，加强应急准备，构建大安全大应急框架，以新安全格局保障新发展格局，为新时代新征程新重庆开好局起好步营造良好的安全稳定环境。全年生产安全事故死亡人数控制在17人以内，严控较大事故，杜绝重特大事故发生，杜绝因灾导致的群死群伤责任事件发生。</t>
  </si>
  <si>
    <t>渝府发〔2023〕1号2023年全市安全生产与自然灾害防治工作要点</t>
  </si>
  <si>
    <t xml:space="preserve"> 全年生产安全事故死亡人数控制在市安安委会控制指标内，完成市安委办制定的重点目标任务。发放自然灾害救助补助资金确保受灾群众有饭吃、有衣穿、有干净水喝、有安全住所、有病能及时就医的“五有”既定目标。</t>
  </si>
  <si>
    <t>指标权重</t>
  </si>
  <si>
    <t>产出指标（安全生产与自然灾害防治宣传次数）</t>
  </si>
  <si>
    <t>次数</t>
  </si>
  <si>
    <t>产出指标（保障监管执法完成率）</t>
  </si>
  <si>
    <t>90</t>
  </si>
  <si>
    <t>效益指标（全年生产安全事故控制数）</t>
  </si>
  <si>
    <t>起数</t>
  </si>
  <si>
    <t>市安委会下达指标</t>
  </si>
  <si>
    <t>满意度指标（监察执法质量投诉率服务）</t>
  </si>
  <si>
    <t>满意度指标（基层群众对成功搜救和人员转移等应急工作的满意度）</t>
  </si>
  <si>
    <t>产出指标(综合救援队标准化建设)</t>
  </si>
  <si>
    <t>通过市应急局标准化建设验收</t>
  </si>
  <si>
    <t>产出指标(开展自然灾害综合应急演练)</t>
  </si>
  <si>
    <t>产出指标（自然灾害救助资金发放率）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</si>
</sst>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00000"/>
    <numFmt numFmtId="179" formatCode="#,##0.0"/>
    <numFmt numFmtId="180" formatCode="#,##0.000"/>
    <numFmt numFmtId="181" formatCode="0.00_);[Red]\(0.00\)"/>
    <numFmt numFmtId="182" formatCode="0_ "/>
    <numFmt numFmtId="183" formatCode="#,##0_);[Red]\(#,##0\)"/>
    <numFmt numFmtId="184" formatCode="0.0%"/>
    <numFmt numFmtId="185" formatCode="#,##0.0_ "/>
    <numFmt numFmtId="186" formatCode="________@"/>
    <numFmt numFmtId="187" formatCode="0.0_ "/>
    <numFmt numFmtId="188" formatCode="0.0_);[Red]\(0.0\)"/>
    <numFmt numFmtId="189" formatCode="0.0000_ "/>
    <numFmt numFmtId="190" formatCode="General;General;&quot;-&quot;"/>
  </numFmts>
  <fonts count="122">
    <font>
      <sz val="11"/>
      <color theme="1"/>
      <name val="宋体"/>
      <charset val="134"/>
      <scheme val="minor"/>
    </font>
    <font>
      <sz val="10"/>
      <name val="Arial"/>
      <charset val="134"/>
    </font>
    <font>
      <sz val="14"/>
      <color theme="1"/>
      <name val="方正黑体_GBK"/>
      <charset val="134"/>
    </font>
    <font>
      <sz val="14"/>
      <color rgb="FF000008"/>
      <name val="方正小标宋_GBK"/>
      <charset val="134"/>
    </font>
    <font>
      <sz val="18"/>
      <color rgb="FF000008"/>
      <name val="方正小标宋_GBK"/>
      <charset val="134"/>
    </font>
    <font>
      <sz val="10"/>
      <color rgb="FF000008"/>
      <name val="宋体"/>
      <charset val="134"/>
    </font>
    <font>
      <sz val="9"/>
      <color rgb="FF000008"/>
      <name val="宋体"/>
      <charset val="134"/>
    </font>
    <font>
      <sz val="9"/>
      <name val="宋体"/>
      <charset val="134"/>
    </font>
    <font>
      <sz val="10"/>
      <name val="宋体"/>
      <charset val="134"/>
    </font>
    <font>
      <sz val="10"/>
      <name val="SimSun"/>
      <charset val="134"/>
    </font>
    <font>
      <sz val="11"/>
      <name val="宋体"/>
      <charset val="134"/>
      <scheme val="minor"/>
    </font>
    <font>
      <sz val="9"/>
      <color rgb="FF000008"/>
      <name val="SimSun"/>
      <charset val="134"/>
    </font>
    <font>
      <sz val="10"/>
      <color rgb="FF000000"/>
      <name val="宋体"/>
      <charset val="134"/>
      <scheme val="minor"/>
    </font>
    <font>
      <sz val="11"/>
      <color rgb="FF000000"/>
      <name val="宋体"/>
      <charset val="134"/>
    </font>
    <font>
      <sz val="14"/>
      <color rgb="FF000000"/>
      <name val="方正黑体_GBK"/>
      <charset val="134"/>
    </font>
    <font>
      <sz val="10"/>
      <color rgb="FF000000"/>
      <name val="宋体"/>
      <charset val="134"/>
    </font>
    <font>
      <sz val="11"/>
      <color indexed="8"/>
      <name val="方正黑体_GBK"/>
      <charset val="134"/>
    </font>
    <font>
      <sz val="16"/>
      <color indexed="8"/>
      <name val="方正小标宋_GBK"/>
      <charset val="134"/>
    </font>
    <font>
      <sz val="11"/>
      <color indexed="8"/>
      <name val="宋体"/>
      <charset val="134"/>
      <scheme val="minor"/>
    </font>
    <font>
      <sz val="16"/>
      <name val="方正小标宋_GBK"/>
      <charset val="134"/>
    </font>
    <font>
      <sz val="9"/>
      <name val="SimSun"/>
      <charset val="134"/>
    </font>
    <font>
      <b/>
      <sz val="11"/>
      <name val="SimSun"/>
      <charset val="134"/>
    </font>
    <font>
      <sz val="11"/>
      <name val="SimSun"/>
      <charset val="134"/>
    </font>
    <font>
      <b/>
      <sz val="10"/>
      <name val="SimSun"/>
      <charset val="134"/>
    </font>
    <font>
      <sz val="14"/>
      <name val="方正小标宋_GBK"/>
      <charset val="134"/>
    </font>
    <font>
      <sz val="11"/>
      <name val="方正黑体_GBK"/>
      <charset val="134"/>
    </font>
    <font>
      <sz val="18"/>
      <name val="方正小标宋_GBK"/>
      <charset val="134"/>
    </font>
    <font>
      <b/>
      <sz val="10"/>
      <name val="宋体"/>
      <charset val="134"/>
    </font>
    <font>
      <sz val="14"/>
      <name val="方正黑体_GBK"/>
      <charset val="134"/>
    </font>
    <font>
      <b/>
      <sz val="11"/>
      <name val="宋体"/>
      <charset val="134"/>
    </font>
    <font>
      <sz val="11"/>
      <color rgb="FFFF0000"/>
      <name val="宋体"/>
      <charset val="134"/>
      <scheme val="minor"/>
    </font>
    <font>
      <sz val="10"/>
      <color rgb="FFFF0000"/>
      <name val="SimSun"/>
      <charset val="134"/>
    </font>
    <font>
      <sz val="12"/>
      <color indexed="8"/>
      <name val="方正黑体_GBK"/>
      <charset val="134"/>
    </font>
    <font>
      <sz val="11"/>
      <name val="宋体"/>
      <charset val="134"/>
    </font>
    <font>
      <b/>
      <sz val="9"/>
      <name val="宋体"/>
      <charset val="134"/>
      <scheme val="minor"/>
    </font>
    <font>
      <sz val="9"/>
      <color indexed="8"/>
      <name val="宋体"/>
      <charset val="134"/>
      <scheme val="minor"/>
    </font>
    <font>
      <sz val="9"/>
      <name val="宋体"/>
      <charset val="134"/>
      <scheme val="minor"/>
    </font>
    <font>
      <sz val="10"/>
      <name val="宋体"/>
      <charset val="134"/>
      <scheme val="minor"/>
    </font>
    <font>
      <b/>
      <sz val="10"/>
      <name val="宋体"/>
      <charset val="134"/>
      <scheme val="minor"/>
    </font>
    <font>
      <sz val="10"/>
      <color indexed="8"/>
      <name val="宋体"/>
      <charset val="134"/>
      <scheme val="minor"/>
    </font>
    <font>
      <sz val="12"/>
      <name val="黑体"/>
      <charset val="134"/>
    </font>
    <font>
      <sz val="12"/>
      <name val="宋体"/>
      <charset val="134"/>
    </font>
    <font>
      <sz val="16"/>
      <color theme="1"/>
      <name val="仿宋"/>
      <charset val="134"/>
    </font>
    <font>
      <sz val="16"/>
      <color theme="1"/>
      <name val="方正黑体_GBK"/>
      <charset val="134"/>
    </font>
    <font>
      <sz val="14"/>
      <color theme="1"/>
      <name val="仿宋"/>
      <charset val="134"/>
    </font>
    <font>
      <sz val="14"/>
      <color theme="1"/>
      <name val="黑体"/>
      <charset val="134"/>
    </font>
    <font>
      <sz val="12"/>
      <name val="宋体"/>
      <charset val="134"/>
      <scheme val="minor"/>
    </font>
    <font>
      <sz val="12"/>
      <color theme="1"/>
      <name val="仿宋"/>
      <charset val="134"/>
    </font>
    <font>
      <sz val="22"/>
      <color theme="1"/>
      <name val="方正小标宋_GBK"/>
      <charset val="134"/>
    </font>
    <font>
      <b/>
      <sz val="11"/>
      <color theme="1"/>
      <name val="宋体"/>
      <charset val="134"/>
      <scheme val="minor"/>
    </font>
    <font>
      <sz val="12"/>
      <name val="仿宋_GB2312"/>
      <charset val="134"/>
    </font>
    <font>
      <sz val="18"/>
      <color theme="1"/>
      <name val="方正小标宋_GBK"/>
      <charset val="134"/>
    </font>
    <font>
      <sz val="11"/>
      <name val="仿宋_GB2312"/>
      <charset val="134"/>
    </font>
    <font>
      <sz val="10"/>
      <color theme="1"/>
      <name val="宋体"/>
      <charset val="134"/>
      <scheme val="minor"/>
    </font>
    <font>
      <sz val="14"/>
      <name val="黑体"/>
      <charset val="134"/>
    </font>
    <font>
      <sz val="10"/>
      <name val="仿宋_GB2312"/>
      <charset val="134"/>
    </font>
    <font>
      <b/>
      <sz val="12"/>
      <name val="宋体"/>
      <charset val="134"/>
      <scheme val="minor"/>
    </font>
    <font>
      <sz val="11"/>
      <color indexed="8"/>
      <name val="宋体"/>
      <charset val="134"/>
    </font>
    <font>
      <sz val="14"/>
      <color indexed="8"/>
      <name val="方正黑体_GBK"/>
      <charset val="134"/>
    </font>
    <font>
      <sz val="18"/>
      <color indexed="8"/>
      <name val="方正小标宋_GBK"/>
      <charset val="134"/>
    </font>
    <font>
      <sz val="10"/>
      <color indexed="8"/>
      <name val="宋体"/>
      <charset val="134"/>
    </font>
    <font>
      <b/>
      <sz val="10"/>
      <color indexed="8"/>
      <name val="宋体"/>
      <charset val="134"/>
    </font>
    <font>
      <sz val="10"/>
      <name val="宋体"/>
      <charset val="134"/>
      <scheme val="major"/>
    </font>
    <font>
      <b/>
      <sz val="14"/>
      <name val="宋体"/>
      <charset val="134"/>
    </font>
    <font>
      <sz val="10"/>
      <color theme="1"/>
      <name val="宋体"/>
      <charset val="134"/>
    </font>
    <font>
      <b/>
      <sz val="11"/>
      <name val="宋体"/>
      <charset val="134"/>
      <scheme val="minor"/>
    </font>
    <font>
      <b/>
      <sz val="12"/>
      <name val="宋体"/>
      <charset val="134"/>
    </font>
    <font>
      <b/>
      <sz val="12"/>
      <color indexed="8"/>
      <name val="宋体"/>
      <charset val="134"/>
    </font>
    <font>
      <b/>
      <sz val="10"/>
      <color theme="1"/>
      <name val="宋体"/>
      <charset val="134"/>
      <scheme val="minor"/>
    </font>
    <font>
      <sz val="11"/>
      <name val="黑体"/>
      <charset val="134"/>
    </font>
    <font>
      <sz val="10"/>
      <color rgb="FFFF0000"/>
      <name val="宋体"/>
      <charset val="134"/>
    </font>
    <font>
      <b/>
      <sz val="10"/>
      <color theme="1"/>
      <name val="宋体"/>
      <charset val="134"/>
    </font>
    <font>
      <sz val="14"/>
      <color indexed="8"/>
      <name val="宋体"/>
      <charset val="134"/>
    </font>
    <font>
      <sz val="19"/>
      <color indexed="8"/>
      <name val="方正小标宋_GBK"/>
      <charset val="134"/>
    </font>
    <font>
      <sz val="18"/>
      <color indexed="8"/>
      <name val="方正黑体_GBK"/>
      <charset val="134"/>
    </font>
    <font>
      <sz val="11"/>
      <color theme="1"/>
      <name val="仿宋_GB2312"/>
      <charset val="134"/>
    </font>
    <font>
      <sz val="11"/>
      <color theme="1"/>
      <name val="黑体"/>
      <charset val="134"/>
    </font>
    <font>
      <b/>
      <sz val="18"/>
      <color theme="1"/>
      <name val="宋体"/>
      <charset val="134"/>
      <scheme val="minor"/>
    </font>
    <font>
      <b/>
      <sz val="12"/>
      <name val="仿宋_GB2312"/>
      <charset val="134"/>
    </font>
    <font>
      <sz val="14"/>
      <color theme="1"/>
      <name val="宋体"/>
      <charset val="134"/>
      <scheme val="minor"/>
    </font>
    <font>
      <sz val="11"/>
      <color theme="1"/>
      <name val="宋体"/>
      <charset val="134"/>
    </font>
    <font>
      <b/>
      <sz val="12"/>
      <color theme="1"/>
      <name val="宋体"/>
      <charset val="134"/>
      <scheme val="minor"/>
    </font>
    <font>
      <sz val="12"/>
      <color rgb="FFFF0000"/>
      <name val="宋体"/>
      <charset val="134"/>
    </font>
    <font>
      <b/>
      <sz val="20"/>
      <color rgb="FF000000"/>
      <name val="宋体"/>
      <charset val="134"/>
      <scheme val="minor"/>
    </font>
    <font>
      <b/>
      <sz val="10"/>
      <color theme="1"/>
      <name val="Times New Roman"/>
      <charset val="134"/>
    </font>
    <font>
      <sz val="9"/>
      <color indexed="8"/>
      <name val="宋体"/>
      <charset val="134"/>
    </font>
    <font>
      <b/>
      <sz val="10"/>
      <color indexed="8"/>
      <name val="宋体"/>
      <charset val="134"/>
      <scheme val="minor"/>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52"/>
      <name val="宋体"/>
      <charset val="134"/>
    </font>
    <font>
      <b/>
      <sz val="18"/>
      <color indexed="56"/>
      <name val="宋体"/>
      <charset val="134"/>
    </font>
    <font>
      <b/>
      <sz val="15"/>
      <color indexed="56"/>
      <name val="宋体"/>
      <charset val="134"/>
    </font>
    <font>
      <b/>
      <sz val="11"/>
      <color indexed="63"/>
      <name val="宋体"/>
      <charset val="134"/>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3">
    <fill>
      <patternFill patternType="none"/>
    </fill>
    <fill>
      <patternFill patternType="gray125"/>
    </fill>
    <fill>
      <patternFill patternType="solid">
        <fgColor theme="0"/>
        <bgColor indexed="64"/>
      </patternFill>
    </fill>
    <fill>
      <patternFill patternType="solid">
        <fgColor theme="3" tint="0.8"/>
        <bgColor indexed="64"/>
      </patternFill>
    </fill>
    <fill>
      <patternFill patternType="solid">
        <fgColor theme="3"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47">
    <border>
      <left/>
      <right/>
      <top/>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58"/>
      </left>
      <right style="thin">
        <color indexed="58"/>
      </right>
      <top style="thin">
        <color indexed="58"/>
      </top>
      <bottom style="thin">
        <color indexed="5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9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0" fillId="5" borderId="30" applyNumberFormat="0" applyFont="0" applyAlignment="0" applyProtection="0">
      <alignment vertical="center"/>
    </xf>
    <xf numFmtId="0" fontId="90"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3" fillId="0" borderId="31" applyNumberFormat="0" applyFill="0" applyAlignment="0" applyProtection="0">
      <alignment vertical="center"/>
    </xf>
    <xf numFmtId="0" fontId="94" fillId="0" borderId="31" applyNumberFormat="0" applyFill="0" applyAlignment="0" applyProtection="0">
      <alignment vertical="center"/>
    </xf>
    <xf numFmtId="0" fontId="95" fillId="0" borderId="32" applyNumberFormat="0" applyFill="0" applyAlignment="0" applyProtection="0">
      <alignment vertical="center"/>
    </xf>
    <xf numFmtId="0" fontId="95" fillId="0" borderId="0" applyNumberFormat="0" applyFill="0" applyBorder="0" applyAlignment="0" applyProtection="0">
      <alignment vertical="center"/>
    </xf>
    <xf numFmtId="0" fontId="96" fillId="6" borderId="33" applyNumberFormat="0" applyAlignment="0" applyProtection="0">
      <alignment vertical="center"/>
    </xf>
    <xf numFmtId="0" fontId="97" fillId="7" borderId="34" applyNumberFormat="0" applyAlignment="0" applyProtection="0">
      <alignment vertical="center"/>
    </xf>
    <xf numFmtId="0" fontId="98" fillId="7" borderId="33" applyNumberFormat="0" applyAlignment="0" applyProtection="0">
      <alignment vertical="center"/>
    </xf>
    <xf numFmtId="0" fontId="99" fillId="8" borderId="35" applyNumberFormat="0" applyAlignment="0" applyProtection="0">
      <alignment vertical="center"/>
    </xf>
    <xf numFmtId="0" fontId="100" fillId="0" borderId="36" applyNumberFormat="0" applyFill="0" applyAlignment="0" applyProtection="0">
      <alignment vertical="center"/>
    </xf>
    <xf numFmtId="0" fontId="101" fillId="0" borderId="37" applyNumberFormat="0" applyFill="0" applyAlignment="0" applyProtection="0">
      <alignment vertical="center"/>
    </xf>
    <xf numFmtId="0" fontId="102" fillId="9" borderId="0" applyNumberFormat="0" applyBorder="0" applyAlignment="0" applyProtection="0">
      <alignment vertical="center"/>
    </xf>
    <xf numFmtId="0" fontId="103" fillId="10" borderId="0" applyNumberFormat="0" applyBorder="0" applyAlignment="0" applyProtection="0">
      <alignment vertical="center"/>
    </xf>
    <xf numFmtId="0" fontId="104" fillId="11" borderId="0" applyNumberFormat="0" applyBorder="0" applyAlignment="0" applyProtection="0">
      <alignment vertical="center"/>
    </xf>
    <xf numFmtId="0" fontId="105" fillId="12" borderId="0" applyNumberFormat="0" applyBorder="0" applyAlignment="0" applyProtection="0">
      <alignment vertical="center"/>
    </xf>
    <xf numFmtId="0" fontId="106" fillId="13" borderId="0" applyNumberFormat="0" applyBorder="0" applyAlignment="0" applyProtection="0">
      <alignment vertical="center"/>
    </xf>
    <xf numFmtId="0" fontId="106" fillId="14" borderId="0" applyNumberFormat="0" applyBorder="0" applyAlignment="0" applyProtection="0">
      <alignment vertical="center"/>
    </xf>
    <xf numFmtId="0" fontId="105" fillId="15" borderId="0" applyNumberFormat="0" applyBorder="0" applyAlignment="0" applyProtection="0">
      <alignment vertical="center"/>
    </xf>
    <xf numFmtId="0" fontId="105" fillId="16" borderId="0" applyNumberFormat="0" applyBorder="0" applyAlignment="0" applyProtection="0">
      <alignment vertical="center"/>
    </xf>
    <xf numFmtId="0" fontId="106" fillId="17" borderId="0" applyNumberFormat="0" applyBorder="0" applyAlignment="0" applyProtection="0">
      <alignment vertical="center"/>
    </xf>
    <xf numFmtId="0" fontId="106" fillId="18" borderId="0" applyNumberFormat="0" applyBorder="0" applyAlignment="0" applyProtection="0">
      <alignment vertical="center"/>
    </xf>
    <xf numFmtId="0" fontId="105" fillId="19" borderId="0" applyNumberFormat="0" applyBorder="0" applyAlignment="0" applyProtection="0">
      <alignment vertical="center"/>
    </xf>
    <xf numFmtId="0" fontId="105" fillId="20" borderId="0" applyNumberFormat="0" applyBorder="0" applyAlignment="0" applyProtection="0">
      <alignment vertical="center"/>
    </xf>
    <xf numFmtId="0" fontId="106" fillId="21" borderId="0" applyNumberFormat="0" applyBorder="0" applyAlignment="0" applyProtection="0">
      <alignment vertical="center"/>
    </xf>
    <xf numFmtId="0" fontId="106" fillId="22" borderId="0" applyNumberFormat="0" applyBorder="0" applyAlignment="0" applyProtection="0">
      <alignment vertical="center"/>
    </xf>
    <xf numFmtId="0" fontId="105" fillId="23" borderId="0" applyNumberFormat="0" applyBorder="0" applyAlignment="0" applyProtection="0">
      <alignment vertical="center"/>
    </xf>
    <xf numFmtId="0" fontId="105" fillId="24" borderId="0" applyNumberFormat="0" applyBorder="0" applyAlignment="0" applyProtection="0">
      <alignment vertical="center"/>
    </xf>
    <xf numFmtId="0" fontId="106" fillId="25" borderId="0" applyNumberFormat="0" applyBorder="0" applyAlignment="0" applyProtection="0">
      <alignment vertical="center"/>
    </xf>
    <xf numFmtId="0" fontId="106" fillId="26" borderId="0" applyNumberFormat="0" applyBorder="0" applyAlignment="0" applyProtection="0">
      <alignment vertical="center"/>
    </xf>
    <xf numFmtId="0" fontId="105" fillId="27" borderId="0" applyNumberFormat="0" applyBorder="0" applyAlignment="0" applyProtection="0">
      <alignment vertical="center"/>
    </xf>
    <xf numFmtId="0" fontId="105" fillId="28" borderId="0" applyNumberFormat="0" applyBorder="0" applyAlignment="0" applyProtection="0">
      <alignment vertical="center"/>
    </xf>
    <xf numFmtId="0" fontId="106" fillId="29" borderId="0" applyNumberFormat="0" applyBorder="0" applyAlignment="0" applyProtection="0">
      <alignment vertical="center"/>
    </xf>
    <xf numFmtId="0" fontId="106" fillId="30" borderId="0" applyNumberFormat="0" applyBorder="0" applyAlignment="0" applyProtection="0">
      <alignment vertical="center"/>
    </xf>
    <xf numFmtId="0" fontId="105" fillId="31" borderId="0" applyNumberFormat="0" applyBorder="0" applyAlignment="0" applyProtection="0">
      <alignment vertical="center"/>
    </xf>
    <xf numFmtId="0" fontId="105" fillId="32" borderId="0" applyNumberFormat="0" applyBorder="0" applyAlignment="0" applyProtection="0">
      <alignment vertical="center"/>
    </xf>
    <xf numFmtId="0" fontId="106" fillId="33" borderId="0" applyNumberFormat="0" applyBorder="0" applyAlignment="0" applyProtection="0">
      <alignment vertical="center"/>
    </xf>
    <xf numFmtId="0" fontId="106" fillId="34" borderId="0" applyNumberFormat="0" applyBorder="0" applyAlignment="0" applyProtection="0">
      <alignment vertical="center"/>
    </xf>
    <xf numFmtId="0" fontId="105" fillId="35" borderId="0" applyNumberFormat="0" applyBorder="0" applyAlignment="0" applyProtection="0">
      <alignment vertical="center"/>
    </xf>
    <xf numFmtId="0" fontId="107" fillId="36" borderId="38" applyNumberFormat="0" applyAlignment="0" applyProtection="0">
      <alignment vertical="center"/>
    </xf>
    <xf numFmtId="0" fontId="108" fillId="0" borderId="0" applyNumberFormat="0" applyFill="0" applyBorder="0" applyAlignment="0" applyProtection="0">
      <alignment vertical="center"/>
    </xf>
    <xf numFmtId="9" fontId="41" fillId="0" borderId="0" applyFont="0" applyFill="0" applyBorder="0" applyAlignment="0" applyProtection="0"/>
    <xf numFmtId="0" fontId="109" fillId="0" borderId="39" applyNumberFormat="0" applyFill="0" applyAlignment="0" applyProtection="0">
      <alignment vertical="center"/>
    </xf>
    <xf numFmtId="0" fontId="41" fillId="0" borderId="0">
      <alignment vertical="center"/>
    </xf>
    <xf numFmtId="0" fontId="0" fillId="0" borderId="0">
      <alignment vertical="center"/>
    </xf>
    <xf numFmtId="0" fontId="110" fillId="36" borderId="40" applyNumberFormat="0" applyAlignment="0" applyProtection="0">
      <alignment vertical="center"/>
    </xf>
    <xf numFmtId="41" fontId="41" fillId="0" borderId="0" applyFont="0" applyFill="0" applyBorder="0" applyAlignment="0" applyProtection="0"/>
    <xf numFmtId="0" fontId="0" fillId="0" borderId="0">
      <alignment vertical="center"/>
    </xf>
    <xf numFmtId="0" fontId="0" fillId="0" borderId="0">
      <alignment vertical="center"/>
    </xf>
    <xf numFmtId="0" fontId="41" fillId="0" borderId="0">
      <alignment vertical="center"/>
    </xf>
    <xf numFmtId="0" fontId="111" fillId="37" borderId="0" applyNumberFormat="0" applyBorder="0" applyAlignment="0" applyProtection="0">
      <alignment vertical="center"/>
    </xf>
    <xf numFmtId="0" fontId="0" fillId="0" borderId="0">
      <alignment vertical="center"/>
    </xf>
    <xf numFmtId="0" fontId="112" fillId="0" borderId="41" applyNumberFormat="0" applyFill="0" applyAlignment="0" applyProtection="0">
      <alignment vertical="center"/>
    </xf>
    <xf numFmtId="0" fontId="113" fillId="0" borderId="42" applyNumberFormat="0" applyFill="0" applyAlignment="0" applyProtection="0">
      <alignment vertical="center"/>
    </xf>
    <xf numFmtId="0" fontId="113" fillId="0" borderId="0" applyNumberFormat="0" applyFill="0" applyBorder="0" applyAlignment="0" applyProtection="0">
      <alignment vertical="center"/>
    </xf>
    <xf numFmtId="0" fontId="114" fillId="38" borderId="0" applyNumberFormat="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57" fillId="0" borderId="0">
      <alignment vertical="center"/>
    </xf>
    <xf numFmtId="0" fontId="41" fillId="0" borderId="0"/>
    <xf numFmtId="0" fontId="115" fillId="39" borderId="38" applyNumberFormat="0" applyAlignment="0" applyProtection="0">
      <alignment vertical="center"/>
    </xf>
    <xf numFmtId="0" fontId="18" fillId="0" borderId="0">
      <alignment vertical="center"/>
    </xf>
    <xf numFmtId="0" fontId="1" fillId="0" borderId="0"/>
    <xf numFmtId="0" fontId="41" fillId="0" borderId="0"/>
    <xf numFmtId="0" fontId="41" fillId="0" borderId="0">
      <alignment vertical="center"/>
    </xf>
    <xf numFmtId="0" fontId="41" fillId="0" borderId="0"/>
    <xf numFmtId="0" fontId="0" fillId="0" borderId="0">
      <alignment vertical="center"/>
    </xf>
    <xf numFmtId="0" fontId="0" fillId="0" borderId="0"/>
    <xf numFmtId="0" fontId="41" fillId="0" borderId="0"/>
    <xf numFmtId="0" fontId="8" fillId="0" borderId="0"/>
    <xf numFmtId="0" fontId="41" fillId="40" borderId="43" applyNumberFormat="0" applyFont="0" applyAlignment="0" applyProtection="0">
      <alignment vertical="center"/>
    </xf>
    <xf numFmtId="0" fontId="18" fillId="0" borderId="0">
      <alignment vertical="center"/>
    </xf>
    <xf numFmtId="0" fontId="18" fillId="0" borderId="0">
      <alignment vertical="center"/>
    </xf>
    <xf numFmtId="0" fontId="1" fillId="0" borderId="0"/>
    <xf numFmtId="0" fontId="116" fillId="41" borderId="0" applyNumberFormat="0" applyBorder="0" applyAlignment="0" applyProtection="0">
      <alignment vertical="center"/>
    </xf>
    <xf numFmtId="0" fontId="117" fillId="0" borderId="44" applyNumberFormat="0" applyFill="0" applyAlignment="0" applyProtection="0">
      <alignment vertical="center"/>
    </xf>
    <xf numFmtId="0" fontId="118" fillId="42" borderId="45" applyNumberFormat="0" applyAlignment="0" applyProtection="0">
      <alignment vertical="center"/>
    </xf>
    <xf numFmtId="0" fontId="119"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1" fillId="0" borderId="46" applyNumberFormat="0" applyFill="0" applyAlignment="0" applyProtection="0">
      <alignment vertical="center"/>
    </xf>
    <xf numFmtId="43" fontId="41" fillId="0" borderId="0" applyFont="0" applyFill="0" applyBorder="0" applyAlignment="0" applyProtection="0"/>
    <xf numFmtId="0" fontId="41" fillId="0" borderId="0" applyFont="0" applyFill="0" applyBorder="0" applyAlignment="0" applyProtection="0"/>
    <xf numFmtId="43" fontId="41" fillId="0" borderId="0" applyFont="0" applyFill="0" applyBorder="0" applyAlignment="0" applyProtection="0">
      <alignment vertical="center"/>
    </xf>
    <xf numFmtId="41" fontId="41" fillId="0" borderId="0" applyFont="0" applyFill="0" applyBorder="0" applyAlignment="0" applyProtection="0">
      <alignment vertical="center"/>
    </xf>
    <xf numFmtId="0" fontId="41" fillId="0" borderId="0"/>
  </cellStyleXfs>
  <cellXfs count="604">
    <xf numFmtId="0" fontId="0" fillId="0" borderId="0" xfId="0">
      <alignment vertical="center"/>
    </xf>
    <xf numFmtId="0" fontId="0" fillId="0" borderId="0" xfId="79" applyFont="1" applyFill="1" applyAlignment="1">
      <alignment vertical="center"/>
    </xf>
    <xf numFmtId="0" fontId="1" fillId="0" borderId="0" xfId="66" applyFont="1" applyFill="1" applyAlignment="1">
      <alignment vertical="center"/>
    </xf>
    <xf numFmtId="0" fontId="2" fillId="0" borderId="0" xfId="66" applyFont="1" applyFill="1" applyAlignment="1">
      <alignment horizontal="left" vertical="center"/>
    </xf>
    <xf numFmtId="0" fontId="3" fillId="0" borderId="0" xfId="66" applyFont="1" applyFill="1" applyBorder="1" applyAlignment="1">
      <alignment horizontal="center" vertical="center" wrapText="1"/>
    </xf>
    <xf numFmtId="0" fontId="4" fillId="0" borderId="0" xfId="66" applyFont="1" applyFill="1" applyBorder="1" applyAlignment="1">
      <alignment horizontal="center" vertical="center" wrapText="1"/>
    </xf>
    <xf numFmtId="0" fontId="5" fillId="0" borderId="1" xfId="66" applyFont="1" applyFill="1" applyBorder="1" applyAlignment="1">
      <alignment horizontal="center" vertical="center" wrapText="1"/>
    </xf>
    <xf numFmtId="0" fontId="5" fillId="0" borderId="1" xfId="66" applyFont="1" applyFill="1" applyBorder="1" applyAlignment="1">
      <alignment horizontal="left" vertical="center" wrapText="1"/>
    </xf>
    <xf numFmtId="0" fontId="5" fillId="0" borderId="2" xfId="66" applyFont="1" applyFill="1" applyBorder="1" applyAlignment="1">
      <alignment horizontal="center" vertical="center" wrapText="1"/>
    </xf>
    <xf numFmtId="0" fontId="6" fillId="0" borderId="2" xfId="66" applyFont="1" applyFill="1" applyBorder="1" applyAlignment="1">
      <alignment horizontal="center" vertical="center"/>
    </xf>
    <xf numFmtId="0" fontId="6" fillId="0" borderId="3" xfId="66" applyFont="1" applyFill="1" applyBorder="1" applyAlignment="1">
      <alignment horizontal="center" vertical="center"/>
    </xf>
    <xf numFmtId="176" fontId="6" fillId="0" borderId="4" xfId="66" applyNumberFormat="1" applyFont="1" applyFill="1" applyBorder="1" applyAlignment="1">
      <alignment horizontal="center" vertical="center"/>
    </xf>
    <xf numFmtId="176" fontId="6" fillId="0" borderId="0" xfId="66" applyNumberFormat="1" applyFont="1" applyFill="1" applyBorder="1" applyAlignment="1">
      <alignment horizontal="center" vertical="center"/>
    </xf>
    <xf numFmtId="176" fontId="6" fillId="0" borderId="5" xfId="66" applyNumberFormat="1" applyFont="1" applyFill="1" applyBorder="1" applyAlignment="1">
      <alignment horizontal="center" vertical="center"/>
    </xf>
    <xf numFmtId="176" fontId="6" fillId="0" borderId="6" xfId="66" applyNumberFormat="1" applyFont="1" applyFill="1" applyBorder="1" applyAlignment="1">
      <alignment horizontal="center" vertical="center"/>
    </xf>
    <xf numFmtId="176" fontId="6" fillId="0" borderId="7" xfId="66" applyNumberFormat="1" applyFont="1" applyFill="1" applyBorder="1" applyAlignment="1">
      <alignment horizontal="center" vertical="center"/>
    </xf>
    <xf numFmtId="176" fontId="6" fillId="0" borderId="8" xfId="66" applyNumberFormat="1" applyFont="1" applyFill="1" applyBorder="1" applyAlignment="1">
      <alignment horizontal="center" vertical="center"/>
    </xf>
    <xf numFmtId="49" fontId="6" fillId="0" borderId="2" xfId="66" applyNumberFormat="1" applyFont="1" applyFill="1" applyBorder="1" applyAlignment="1">
      <alignment horizontal="left" vertical="center" wrapText="1"/>
    </xf>
    <xf numFmtId="0" fontId="7" fillId="0" borderId="9" xfId="0" applyFont="1" applyFill="1" applyBorder="1" applyAlignment="1">
      <alignment horizontal="left" vertical="center" wrapText="1"/>
    </xf>
    <xf numFmtId="0" fontId="8" fillId="0" borderId="9" xfId="0" applyNumberFormat="1" applyFont="1" applyFill="1" applyBorder="1" applyAlignment="1" applyProtection="1">
      <alignment horizontal="center" vertical="center" wrapText="1"/>
    </xf>
    <xf numFmtId="49" fontId="9" fillId="0" borderId="9" xfId="0" applyNumberFormat="1"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10" fillId="0" borderId="9" xfId="0" applyFont="1" applyFill="1" applyBorder="1" applyAlignment="1">
      <alignment horizontal="center" vertical="center"/>
    </xf>
    <xf numFmtId="0" fontId="6" fillId="0" borderId="2" xfId="66" applyFont="1" applyFill="1" applyBorder="1" applyAlignment="1">
      <alignment horizontal="left" vertical="center"/>
    </xf>
    <xf numFmtId="0" fontId="0" fillId="0" borderId="0" xfId="0" applyFont="1" applyFill="1" applyAlignment="1">
      <alignment vertical="center"/>
    </xf>
    <xf numFmtId="0" fontId="4" fillId="0" borderId="0" xfId="66" applyFont="1" applyFill="1" applyBorder="1" applyAlignment="1">
      <alignment horizontal="center" vertical="center"/>
    </xf>
    <xf numFmtId="0" fontId="6" fillId="0" borderId="2" xfId="66" applyFont="1" applyFill="1" applyBorder="1" applyAlignment="1">
      <alignment horizontal="left" vertical="center" wrapText="1"/>
    </xf>
    <xf numFmtId="0" fontId="11" fillId="0" borderId="2" xfId="66" applyFont="1" applyFill="1" applyBorder="1" applyAlignment="1">
      <alignment horizontal="center" vertical="center"/>
    </xf>
    <xf numFmtId="0" fontId="11" fillId="0" borderId="2" xfId="66"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wrapText="1"/>
    </xf>
    <xf numFmtId="0" fontId="12" fillId="0" borderId="9" xfId="0" applyFont="1" applyFill="1" applyBorder="1" applyAlignment="1">
      <alignment horizontal="center" vertical="center" wrapText="1"/>
    </xf>
    <xf numFmtId="49" fontId="6" fillId="0" borderId="2" xfId="66" applyNumberFormat="1" applyFont="1" applyFill="1" applyBorder="1" applyAlignment="1">
      <alignment horizontal="center" vertical="center"/>
    </xf>
    <xf numFmtId="9" fontId="12" fillId="0" borderId="9" xfId="0" applyNumberFormat="1" applyFont="1" applyFill="1" applyBorder="1" applyAlignment="1">
      <alignment horizontal="center" vertical="center" wrapText="1"/>
    </xf>
    <xf numFmtId="0" fontId="13" fillId="0" borderId="0" xfId="0" applyFont="1" applyFill="1" applyAlignment="1">
      <alignment vertical="center"/>
    </xf>
    <xf numFmtId="0" fontId="14" fillId="0" borderId="0" xfId="66" applyFont="1" applyFill="1" applyAlignment="1" applyProtection="1">
      <alignment horizontal="left" vertical="center"/>
    </xf>
    <xf numFmtId="0" fontId="4" fillId="0" borderId="0" xfId="66" applyFont="1" applyFill="1" applyBorder="1" applyAlignment="1" applyProtection="1">
      <alignment horizontal="center" vertical="center" wrapText="1"/>
    </xf>
    <xf numFmtId="0" fontId="5" fillId="0" borderId="1" xfId="66" applyFont="1" applyFill="1" applyBorder="1" applyAlignment="1" applyProtection="1">
      <alignment horizontal="center" vertical="center" wrapText="1"/>
    </xf>
    <xf numFmtId="0" fontId="5" fillId="0" borderId="1" xfId="66" applyFont="1" applyFill="1" applyBorder="1" applyAlignment="1" applyProtection="1">
      <alignment horizontal="left" vertical="center" wrapText="1"/>
    </xf>
    <xf numFmtId="0" fontId="5" fillId="0" borderId="2" xfId="66" applyFont="1" applyFill="1" applyBorder="1" applyAlignment="1" applyProtection="1">
      <alignment horizontal="center" vertical="center" wrapText="1"/>
    </xf>
    <xf numFmtId="0" fontId="6" fillId="0" borderId="2" xfId="66" applyFont="1" applyFill="1" applyBorder="1" applyAlignment="1" applyProtection="1">
      <alignment horizontal="center" vertical="center"/>
    </xf>
    <xf numFmtId="0" fontId="6" fillId="0" borderId="3" xfId="66" applyFont="1" applyFill="1" applyBorder="1" applyAlignment="1" applyProtection="1">
      <alignment horizontal="center" vertical="center"/>
    </xf>
    <xf numFmtId="176" fontId="6" fillId="0" borderId="4" xfId="66" applyNumberFormat="1" applyFont="1" applyFill="1" applyBorder="1" applyAlignment="1" applyProtection="1">
      <alignment horizontal="center" vertical="center"/>
    </xf>
    <xf numFmtId="176" fontId="6" fillId="0" borderId="0" xfId="66" applyNumberFormat="1" applyFont="1" applyFill="1" applyBorder="1" applyAlignment="1" applyProtection="1">
      <alignment horizontal="center" vertical="center"/>
    </xf>
    <xf numFmtId="176" fontId="6" fillId="0" borderId="5" xfId="66" applyNumberFormat="1" applyFont="1" applyFill="1" applyBorder="1" applyAlignment="1" applyProtection="1">
      <alignment horizontal="center" vertical="center"/>
    </xf>
    <xf numFmtId="176" fontId="6" fillId="0" borderId="6" xfId="66" applyNumberFormat="1" applyFont="1" applyFill="1" applyBorder="1" applyAlignment="1" applyProtection="1">
      <alignment horizontal="center" vertical="center"/>
    </xf>
    <xf numFmtId="176" fontId="6" fillId="0" borderId="7" xfId="66" applyNumberFormat="1" applyFont="1" applyFill="1" applyBorder="1" applyAlignment="1" applyProtection="1">
      <alignment horizontal="center" vertical="center"/>
    </xf>
    <xf numFmtId="176" fontId="6" fillId="0" borderId="8" xfId="66" applyNumberFormat="1" applyFont="1" applyFill="1" applyBorder="1" applyAlignment="1" applyProtection="1">
      <alignment horizontal="center" vertical="center"/>
    </xf>
    <xf numFmtId="49" fontId="5" fillId="0" borderId="10" xfId="66" applyNumberFormat="1" applyFont="1" applyFill="1" applyBorder="1" applyAlignment="1" applyProtection="1">
      <alignment horizontal="left" vertical="center" wrapText="1"/>
    </xf>
    <xf numFmtId="49" fontId="5" fillId="0" borderId="11" xfId="66" applyNumberFormat="1" applyFont="1" applyFill="1" applyBorder="1" applyAlignment="1" applyProtection="1">
      <alignment horizontal="left" vertical="center" wrapText="1"/>
    </xf>
    <xf numFmtId="49" fontId="5" fillId="0" borderId="12" xfId="66" applyNumberFormat="1" applyFont="1" applyFill="1" applyBorder="1" applyAlignment="1" applyProtection="1">
      <alignment horizontal="left" vertical="center" wrapText="1"/>
    </xf>
    <xf numFmtId="177" fontId="5" fillId="0" borderId="10" xfId="66" applyNumberFormat="1" applyFont="1" applyFill="1" applyBorder="1" applyAlignment="1" applyProtection="1">
      <alignment horizontal="left" vertical="center" wrapText="1"/>
    </xf>
    <xf numFmtId="177" fontId="5" fillId="0" borderId="11" xfId="66" applyNumberFormat="1" applyFont="1" applyFill="1" applyBorder="1" applyAlignment="1" applyProtection="1">
      <alignment horizontal="left" vertical="center" wrapText="1"/>
    </xf>
    <xf numFmtId="177" fontId="5" fillId="0" borderId="12" xfId="66" applyNumberFormat="1" applyFont="1" applyFill="1" applyBorder="1" applyAlignment="1" applyProtection="1">
      <alignment horizontal="left" vertical="center" wrapText="1"/>
    </xf>
    <xf numFmtId="49" fontId="6" fillId="0" borderId="2" xfId="66" applyNumberFormat="1" applyFont="1" applyFill="1" applyBorder="1" applyAlignment="1" applyProtection="1">
      <alignment horizontal="left" vertical="center" wrapText="1"/>
    </xf>
    <xf numFmtId="0" fontId="6" fillId="0" borderId="2" xfId="66" applyFont="1" applyFill="1" applyBorder="1" applyAlignment="1" applyProtection="1">
      <alignment horizontal="left" vertical="center"/>
    </xf>
    <xf numFmtId="0" fontId="11" fillId="0" borderId="2" xfId="66" applyFont="1" applyFill="1" applyBorder="1" applyAlignment="1" applyProtection="1">
      <alignment horizontal="center" vertical="center"/>
    </xf>
    <xf numFmtId="0" fontId="6" fillId="0" borderId="2" xfId="66" applyFont="1" applyFill="1" applyBorder="1" applyAlignment="1" applyProtection="1">
      <alignment horizontal="left" vertical="center" wrapText="1"/>
    </xf>
    <xf numFmtId="0" fontId="15" fillId="0" borderId="9" xfId="0" applyFont="1" applyFill="1" applyBorder="1" applyAlignment="1">
      <alignment horizontal="center" vertical="center" wrapText="1"/>
    </xf>
    <xf numFmtId="0" fontId="16" fillId="0" borderId="0" xfId="81" applyFont="1">
      <alignment vertical="center"/>
    </xf>
    <xf numFmtId="0" fontId="17" fillId="0" borderId="0" xfId="81" applyFont="1">
      <alignment vertical="center"/>
    </xf>
    <xf numFmtId="0" fontId="18" fillId="0" borderId="0" xfId="81">
      <alignment vertical="center"/>
    </xf>
    <xf numFmtId="0" fontId="19" fillId="0" borderId="0" xfId="81" applyFont="1" applyBorder="1" applyAlignment="1">
      <alignment horizontal="center" vertical="center" wrapText="1"/>
    </xf>
    <xf numFmtId="0" fontId="20" fillId="0" borderId="0" xfId="81" applyFont="1" applyBorder="1" applyAlignment="1">
      <alignment horizontal="right" vertical="center" wrapText="1"/>
    </xf>
    <xf numFmtId="0" fontId="21" fillId="0" borderId="9" xfId="81" applyFont="1" applyBorder="1" applyAlignment="1">
      <alignment horizontal="center" vertical="center" wrapText="1"/>
    </xf>
    <xf numFmtId="0" fontId="22" fillId="0" borderId="9" xfId="81" applyFont="1" applyBorder="1" applyAlignment="1">
      <alignment horizontal="center" vertical="center" wrapText="1"/>
    </xf>
    <xf numFmtId="0" fontId="23" fillId="0" borderId="9" xfId="81" applyFont="1" applyBorder="1" applyAlignment="1">
      <alignment horizontal="center" vertical="center" wrapText="1"/>
    </xf>
    <xf numFmtId="0" fontId="9" fillId="0" borderId="9" xfId="81" applyFont="1" applyBorder="1" applyAlignment="1">
      <alignment horizontal="left" vertical="center" wrapText="1"/>
    </xf>
    <xf numFmtId="0" fontId="9" fillId="0" borderId="9" xfId="81" applyFont="1" applyBorder="1" applyAlignment="1">
      <alignment horizontal="center" vertical="center" wrapText="1"/>
    </xf>
    <xf numFmtId="0" fontId="9" fillId="0" borderId="9" xfId="81" applyFont="1" applyBorder="1" applyAlignment="1">
      <alignment vertical="center" wrapText="1"/>
    </xf>
    <xf numFmtId="178" fontId="9" fillId="0" borderId="9" xfId="81" applyNumberFormat="1" applyFont="1" applyBorder="1" applyAlignment="1">
      <alignment vertical="center" wrapText="1"/>
    </xf>
    <xf numFmtId="0" fontId="20" fillId="0" borderId="0" xfId="81" applyFont="1" applyBorder="1" applyAlignment="1">
      <alignment vertical="center" wrapText="1"/>
    </xf>
    <xf numFmtId="0" fontId="16" fillId="0" borderId="0" xfId="71" applyFont="1" applyFill="1" applyAlignment="1">
      <alignment vertical="center"/>
    </xf>
    <xf numFmtId="0" fontId="17" fillId="0" borderId="0" xfId="71" applyFont="1" applyFill="1" applyAlignment="1">
      <alignment vertical="center"/>
    </xf>
    <xf numFmtId="0" fontId="18" fillId="0" borderId="0" xfId="71" applyFont="1" applyFill="1" applyAlignment="1">
      <alignment vertical="center"/>
    </xf>
    <xf numFmtId="0" fontId="24" fillId="0" borderId="0" xfId="57" applyFont="1" applyFill="1" applyAlignment="1"/>
    <xf numFmtId="0" fontId="25" fillId="0" borderId="0" xfId="71" applyFont="1" applyFill="1" applyBorder="1" applyAlignment="1">
      <alignment horizontal="left" vertical="center" wrapText="1"/>
    </xf>
    <xf numFmtId="0" fontId="26" fillId="0" borderId="0" xfId="71" applyFont="1" applyFill="1" applyBorder="1" applyAlignment="1">
      <alignment horizontal="center" vertical="center" wrapText="1"/>
    </xf>
    <xf numFmtId="0" fontId="20" fillId="0" borderId="0" xfId="71" applyFont="1" applyFill="1" applyBorder="1" applyAlignment="1">
      <alignment vertical="center" wrapText="1"/>
    </xf>
    <xf numFmtId="0" fontId="8" fillId="0" borderId="0" xfId="71" applyFont="1" applyFill="1" applyBorder="1" applyAlignment="1">
      <alignment horizontal="center" vertical="center" wrapText="1"/>
    </xf>
    <xf numFmtId="0" fontId="27" fillId="0" borderId="9" xfId="71" applyFont="1" applyFill="1" applyBorder="1" applyAlignment="1">
      <alignment horizontal="center" vertical="center" wrapText="1"/>
    </xf>
    <xf numFmtId="0" fontId="9" fillId="0" borderId="9" xfId="71" applyFont="1" applyFill="1" applyBorder="1" applyAlignment="1">
      <alignment vertical="center" wrapText="1"/>
    </xf>
    <xf numFmtId="0" fontId="9" fillId="0" borderId="9" xfId="71" applyFont="1" applyFill="1" applyBorder="1" applyAlignment="1">
      <alignment horizontal="center" vertical="center" wrapText="1"/>
    </xf>
    <xf numFmtId="0" fontId="16" fillId="0" borderId="0" xfId="82" applyFont="1" applyFill="1" applyAlignment="1">
      <alignment vertical="center"/>
    </xf>
    <xf numFmtId="0" fontId="17" fillId="0" borderId="0" xfId="82" applyFont="1" applyFill="1" applyAlignment="1">
      <alignment vertical="center"/>
    </xf>
    <xf numFmtId="0" fontId="28" fillId="0" borderId="0" xfId="82" applyFont="1" applyFill="1" applyBorder="1" applyAlignment="1">
      <alignment horizontal="left" vertical="center" wrapText="1"/>
    </xf>
    <xf numFmtId="0" fontId="26" fillId="0" borderId="0" xfId="82" applyFont="1" applyFill="1" applyBorder="1" applyAlignment="1">
      <alignment horizontal="center" vertical="center" wrapText="1"/>
    </xf>
    <xf numFmtId="0" fontId="8" fillId="0" borderId="0" xfId="82" applyFont="1" applyFill="1" applyBorder="1" applyAlignment="1">
      <alignment horizontal="right" vertical="center" wrapText="1"/>
    </xf>
    <xf numFmtId="0" fontId="29" fillId="0" borderId="9" xfId="82" applyFont="1" applyFill="1" applyBorder="1" applyAlignment="1">
      <alignment horizontal="center" vertical="center" wrapText="1"/>
    </xf>
    <xf numFmtId="0" fontId="9" fillId="0" borderId="9" xfId="82" applyFont="1" applyFill="1" applyBorder="1" applyAlignment="1">
      <alignment horizontal="left" vertical="center" wrapText="1"/>
    </xf>
    <xf numFmtId="0" fontId="9" fillId="0" borderId="9" xfId="82" applyFont="1" applyFill="1" applyBorder="1" applyAlignment="1">
      <alignment horizontal="center" vertical="center" wrapText="1"/>
    </xf>
    <xf numFmtId="0" fontId="20" fillId="0" borderId="0" xfId="82" applyFont="1" applyFill="1" applyBorder="1" applyAlignment="1">
      <alignment vertical="center" wrapText="1"/>
    </xf>
    <xf numFmtId="0" fontId="16" fillId="0" borderId="0" xfId="82" applyFont="1">
      <alignment vertical="center"/>
    </xf>
    <xf numFmtId="0" fontId="17" fillId="0" borderId="0" xfId="82" applyFont="1">
      <alignment vertical="center"/>
    </xf>
    <xf numFmtId="0" fontId="18" fillId="0" borderId="0" xfId="82">
      <alignment vertical="center"/>
    </xf>
    <xf numFmtId="0" fontId="30" fillId="0" borderId="0" xfId="82" applyFont="1">
      <alignment vertical="center"/>
    </xf>
    <xf numFmtId="177" fontId="18" fillId="0" borderId="0" xfId="82" applyNumberFormat="1">
      <alignment vertical="center"/>
    </xf>
    <xf numFmtId="0" fontId="28" fillId="0" borderId="0" xfId="82" applyFont="1" applyBorder="1" applyAlignment="1">
      <alignment vertical="center" wrapText="1"/>
    </xf>
    <xf numFmtId="177" fontId="16" fillId="0" borderId="0" xfId="82" applyNumberFormat="1" applyFont="1">
      <alignment vertical="center"/>
    </xf>
    <xf numFmtId="0" fontId="26" fillId="0" borderId="0" xfId="82" applyFont="1" applyBorder="1" applyAlignment="1">
      <alignment horizontal="center" vertical="center" wrapText="1"/>
    </xf>
    <xf numFmtId="177" fontId="26" fillId="0" borderId="0" xfId="82" applyNumberFormat="1" applyFont="1" applyBorder="1" applyAlignment="1">
      <alignment horizontal="center" vertical="center" wrapText="1"/>
    </xf>
    <xf numFmtId="0" fontId="20" fillId="0" borderId="0" xfId="82" applyFont="1" applyBorder="1" applyAlignment="1">
      <alignment vertical="center" wrapText="1"/>
    </xf>
    <xf numFmtId="177" fontId="8" fillId="0" borderId="0" xfId="82" applyNumberFormat="1" applyFont="1" applyBorder="1" applyAlignment="1">
      <alignment horizontal="right" vertical="center" wrapText="1"/>
    </xf>
    <xf numFmtId="0" fontId="27" fillId="0" borderId="9" xfId="82" applyFont="1" applyBorder="1" applyAlignment="1">
      <alignment horizontal="center" vertical="center" wrapText="1"/>
    </xf>
    <xf numFmtId="177" fontId="27" fillId="0" borderId="9" xfId="82" applyNumberFormat="1" applyFont="1" applyBorder="1" applyAlignment="1">
      <alignment horizontal="center" vertical="center" wrapText="1"/>
    </xf>
    <xf numFmtId="0" fontId="9" fillId="0" borderId="9" xfId="82" applyFont="1" applyBorder="1" applyAlignment="1">
      <alignment vertical="center" wrapText="1"/>
    </xf>
    <xf numFmtId="179" fontId="9" fillId="0" borderId="9" xfId="82" applyNumberFormat="1" applyFont="1" applyBorder="1" applyAlignment="1">
      <alignment horizontal="center" vertical="center" wrapText="1"/>
    </xf>
    <xf numFmtId="177" fontId="9" fillId="0" borderId="9" xfId="82" applyNumberFormat="1" applyFont="1" applyFill="1" applyBorder="1" applyAlignment="1">
      <alignment horizontal="center" vertical="center" wrapText="1"/>
    </xf>
    <xf numFmtId="179" fontId="31" fillId="0" borderId="9" xfId="82" applyNumberFormat="1" applyFont="1" applyBorder="1" applyAlignment="1">
      <alignment horizontal="center" vertical="center" wrapText="1"/>
    </xf>
    <xf numFmtId="177" fontId="31" fillId="0" borderId="9" xfId="82" applyNumberFormat="1" applyFont="1" applyFill="1" applyBorder="1" applyAlignment="1">
      <alignment horizontal="center" vertical="center" wrapText="1"/>
    </xf>
    <xf numFmtId="0" fontId="30" fillId="0" borderId="0" xfId="82" applyFont="1" applyFill="1" applyAlignment="1">
      <alignment vertical="center"/>
    </xf>
    <xf numFmtId="0" fontId="32" fillId="0" borderId="0" xfId="82" applyFont="1" applyFill="1" applyAlignment="1">
      <alignment vertical="center"/>
    </xf>
    <xf numFmtId="0" fontId="18" fillId="0" borderId="0" xfId="82" applyFont="1" applyFill="1" applyAlignment="1">
      <alignment vertical="center"/>
    </xf>
    <xf numFmtId="0" fontId="28" fillId="0" borderId="0" xfId="57" applyFont="1" applyFill="1" applyAlignment="1"/>
    <xf numFmtId="0" fontId="33" fillId="0" borderId="0" xfId="57" applyFont="1" applyFill="1" applyAlignment="1"/>
    <xf numFmtId="0" fontId="20" fillId="0" borderId="0" xfId="82" applyFont="1" applyFill="1" applyBorder="1" applyAlignment="1">
      <alignment horizontal="center" vertical="center" wrapText="1"/>
    </xf>
    <xf numFmtId="0" fontId="23" fillId="0" borderId="13" xfId="82" applyFont="1" applyFill="1" applyBorder="1" applyAlignment="1">
      <alignment horizontal="center" vertical="center" wrapText="1"/>
    </xf>
    <xf numFmtId="0" fontId="23" fillId="0" borderId="14" xfId="82" applyFont="1" applyFill="1" applyBorder="1" applyAlignment="1">
      <alignment horizontal="center" vertical="center" wrapText="1"/>
    </xf>
    <xf numFmtId="0" fontId="23" fillId="0" borderId="15" xfId="82" applyFont="1" applyFill="1" applyBorder="1" applyAlignment="1">
      <alignment horizontal="center" vertical="center" wrapText="1"/>
    </xf>
    <xf numFmtId="0" fontId="9" fillId="0" borderId="16" xfId="82" applyFont="1" applyFill="1" applyBorder="1" applyAlignment="1">
      <alignment vertical="center" wrapText="1"/>
    </xf>
    <xf numFmtId="178" fontId="9" fillId="0" borderId="17" xfId="82" applyNumberFormat="1" applyFont="1" applyFill="1" applyBorder="1" applyAlignment="1">
      <alignment vertical="center" wrapText="1"/>
    </xf>
    <xf numFmtId="4" fontId="9" fillId="0" borderId="18" xfId="82" applyNumberFormat="1" applyFont="1" applyFill="1" applyBorder="1" applyAlignment="1">
      <alignment vertical="center" wrapText="1"/>
    </xf>
    <xf numFmtId="180" fontId="9" fillId="0" borderId="18" xfId="82" applyNumberFormat="1" applyFont="1" applyFill="1" applyBorder="1" applyAlignment="1">
      <alignment vertical="center" wrapText="1"/>
    </xf>
    <xf numFmtId="178" fontId="9" fillId="0" borderId="18" xfId="82" applyNumberFormat="1" applyFont="1" applyFill="1" applyBorder="1" applyAlignment="1">
      <alignment vertical="center" wrapText="1"/>
    </xf>
    <xf numFmtId="0" fontId="9" fillId="0" borderId="19" xfId="82" applyFont="1" applyFill="1" applyBorder="1" applyAlignment="1">
      <alignment vertical="center" wrapText="1"/>
    </xf>
    <xf numFmtId="178" fontId="9" fillId="0" borderId="20" xfId="82" applyNumberFormat="1" applyFont="1" applyFill="1" applyBorder="1" applyAlignment="1">
      <alignment vertical="center" wrapText="1"/>
    </xf>
    <xf numFmtId="178" fontId="9" fillId="0" borderId="21" xfId="82" applyNumberFormat="1" applyFont="1" applyFill="1" applyBorder="1" applyAlignment="1">
      <alignment vertical="center" wrapText="1"/>
    </xf>
    <xf numFmtId="0" fontId="32" fillId="0" borderId="0" xfId="82" applyFont="1">
      <alignment vertical="center"/>
    </xf>
    <xf numFmtId="0" fontId="19" fillId="0" borderId="0" xfId="82" applyFont="1" applyAlignment="1">
      <alignment horizontal="center" vertical="center" wrapText="1"/>
    </xf>
    <xf numFmtId="0" fontId="20" fillId="0" borderId="0" xfId="82" applyFont="1" applyBorder="1" applyAlignment="1">
      <alignment horizontal="right" vertical="center" wrapText="1"/>
    </xf>
    <xf numFmtId="0" fontId="34" fillId="0" borderId="9" xfId="53" applyFont="1" applyFill="1" applyBorder="1" applyAlignment="1">
      <alignment horizontal="center" vertical="center" wrapText="1"/>
    </xf>
    <xf numFmtId="181" fontId="35" fillId="0" borderId="22" xfId="54" applyNumberFormat="1" applyFont="1" applyFill="1" applyBorder="1" applyAlignment="1">
      <alignment horizontal="right" vertical="center"/>
    </xf>
    <xf numFmtId="181" fontId="36" fillId="0" borderId="9" xfId="53" applyNumberFormat="1" applyFont="1" applyFill="1" applyBorder="1" applyAlignment="1">
      <alignment horizontal="right" vertical="center"/>
    </xf>
    <xf numFmtId="181" fontId="35" fillId="0" borderId="9" xfId="54" applyNumberFormat="1" applyFont="1" applyFill="1" applyBorder="1" applyAlignment="1">
      <alignment horizontal="right" vertical="center"/>
    </xf>
    <xf numFmtId="0" fontId="35" fillId="0" borderId="23" xfId="54" applyFont="1" applyFill="1" applyBorder="1" applyAlignment="1">
      <alignment horizontal="left" vertical="center" wrapText="1"/>
    </xf>
    <xf numFmtId="0" fontId="35" fillId="0" borderId="0" xfId="54" applyFont="1" applyFill="1" applyBorder="1" applyAlignment="1">
      <alignment vertical="center" wrapText="1"/>
    </xf>
    <xf numFmtId="0" fontId="22" fillId="0" borderId="0" xfId="82" applyFont="1" applyBorder="1" applyAlignment="1">
      <alignment vertical="center" wrapText="1"/>
    </xf>
    <xf numFmtId="178" fontId="22" fillId="0" borderId="0" xfId="82" applyNumberFormat="1" applyFont="1" applyBorder="1" applyAlignment="1">
      <alignment vertical="center" wrapText="1"/>
    </xf>
    <xf numFmtId="0" fontId="37" fillId="0" borderId="0" xfId="82" applyFont="1" applyBorder="1" applyAlignment="1">
      <alignment horizontal="right" vertical="center" wrapText="1"/>
    </xf>
    <xf numFmtId="0" fontId="38" fillId="0" borderId="9" xfId="82" applyFont="1" applyBorder="1" applyAlignment="1">
      <alignment horizontal="center" vertical="center" wrapText="1"/>
    </xf>
    <xf numFmtId="0" fontId="38" fillId="0" borderId="9" xfId="82" applyFont="1" applyBorder="1" applyAlignment="1">
      <alignment vertical="center" wrapText="1"/>
    </xf>
    <xf numFmtId="0" fontId="39" fillId="0" borderId="9" xfId="82" applyFont="1" applyBorder="1" applyAlignment="1">
      <alignment horizontal="center" vertical="center"/>
    </xf>
    <xf numFmtId="0" fontId="35" fillId="0" borderId="0" xfId="82" applyFont="1">
      <alignment vertical="center"/>
    </xf>
    <xf numFmtId="0" fontId="40" fillId="0" borderId="0" xfId="0" applyFont="1" applyFill="1" applyBorder="1" applyAlignment="1">
      <alignment vertical="center"/>
    </xf>
    <xf numFmtId="0" fontId="41" fillId="0" borderId="0" xfId="0" applyFont="1" applyFill="1" applyBorder="1" applyAlignment="1">
      <alignment vertical="center"/>
    </xf>
    <xf numFmtId="0" fontId="2" fillId="0" borderId="0" xfId="0" applyFont="1" applyFill="1" applyBorder="1" applyAlignment="1">
      <alignment vertical="center"/>
    </xf>
    <xf numFmtId="0" fontId="42" fillId="0" borderId="0" xfId="0" applyFont="1" applyFill="1" applyBorder="1" applyAlignment="1">
      <alignment vertical="center"/>
    </xf>
    <xf numFmtId="0" fontId="43" fillId="0" borderId="0" xfId="0" applyFont="1" applyFill="1" applyBorder="1" applyAlignment="1">
      <alignment horizontal="center" vertical="center"/>
    </xf>
    <xf numFmtId="0" fontId="44" fillId="0" borderId="0" xfId="0" applyFont="1" applyFill="1" applyBorder="1" applyAlignment="1">
      <alignment horizontal="right" vertical="center"/>
    </xf>
    <xf numFmtId="0" fontId="45" fillId="0" borderId="9" xfId="0" applyFont="1" applyFill="1" applyBorder="1" applyAlignment="1">
      <alignment horizontal="center" vertical="center" wrapText="1"/>
    </xf>
    <xf numFmtId="0" fontId="46" fillId="0" borderId="9" xfId="0" applyFont="1" applyFill="1" applyBorder="1" applyAlignment="1">
      <alignment vertical="center"/>
    </xf>
    <xf numFmtId="181" fontId="10" fillId="0" borderId="9" xfId="0" applyNumberFormat="1" applyFont="1" applyFill="1" applyBorder="1" applyAlignment="1">
      <alignment vertical="center"/>
    </xf>
    <xf numFmtId="177" fontId="10" fillId="0" borderId="9" xfId="0" applyNumberFormat="1" applyFont="1" applyFill="1" applyBorder="1" applyAlignment="1">
      <alignment vertical="center"/>
    </xf>
    <xf numFmtId="0" fontId="10" fillId="0" borderId="9" xfId="0" applyFont="1" applyFill="1" applyBorder="1" applyAlignment="1">
      <alignment vertical="center"/>
    </xf>
    <xf numFmtId="0" fontId="47" fillId="0" borderId="23" xfId="0" applyFont="1" applyFill="1" applyBorder="1" applyAlignment="1">
      <alignment vertical="top" wrapText="1"/>
    </xf>
    <xf numFmtId="0" fontId="47" fillId="0" borderId="23" xfId="0" applyFont="1" applyFill="1" applyBorder="1" applyAlignment="1">
      <alignment horizontal="left" vertical="top" wrapText="1"/>
    </xf>
    <xf numFmtId="0" fontId="47" fillId="0" borderId="0" xfId="0" applyFont="1" applyFill="1" applyBorder="1" applyAlignment="1">
      <alignment vertical="top" wrapText="1"/>
    </xf>
    <xf numFmtId="0" fontId="0" fillId="0" borderId="0" xfId="77" applyAlignment="1">
      <alignment vertical="center"/>
    </xf>
    <xf numFmtId="0" fontId="0" fillId="0" borderId="0" xfId="77"/>
    <xf numFmtId="0" fontId="48" fillId="0" borderId="0" xfId="77" applyFont="1" applyAlignment="1">
      <alignment horizontal="center" wrapText="1"/>
    </xf>
    <xf numFmtId="0" fontId="48" fillId="0" borderId="0" xfId="77" applyFont="1" applyAlignment="1">
      <alignment horizontal="center"/>
    </xf>
    <xf numFmtId="0" fontId="0" fillId="0" borderId="0" xfId="77" applyBorder="1" applyAlignment="1">
      <alignment vertical="center" wrapText="1"/>
    </xf>
    <xf numFmtId="0" fontId="0" fillId="0" borderId="0" xfId="77" applyBorder="1" applyAlignment="1">
      <alignment horizontal="right" vertical="center" wrapText="1"/>
    </xf>
    <xf numFmtId="0" fontId="0" fillId="0" borderId="24" xfId="77" applyBorder="1" applyAlignment="1">
      <alignment horizontal="center" vertical="center"/>
    </xf>
    <xf numFmtId="0" fontId="0" fillId="0" borderId="25" xfId="77" applyBorder="1" applyAlignment="1">
      <alignment horizontal="center" vertical="center"/>
    </xf>
    <xf numFmtId="0" fontId="0" fillId="0" borderId="24" xfId="77" applyBorder="1" applyAlignment="1">
      <alignment vertical="center"/>
    </xf>
    <xf numFmtId="182" fontId="0" fillId="0" borderId="25" xfId="77" applyNumberFormat="1" applyBorder="1" applyAlignment="1">
      <alignment vertical="center"/>
    </xf>
    <xf numFmtId="0" fontId="48" fillId="0" borderId="0" xfId="77" applyFont="1" applyAlignment="1">
      <alignment horizontal="center" vertical="center" wrapText="1"/>
    </xf>
    <xf numFmtId="0" fontId="48" fillId="0" borderId="0" xfId="77" applyFont="1" applyAlignment="1">
      <alignment horizontal="center" vertical="center"/>
    </xf>
    <xf numFmtId="0" fontId="49" fillId="0" borderId="24" xfId="77" applyFont="1" applyBorder="1" applyAlignment="1">
      <alignment vertical="center"/>
    </xf>
    <xf numFmtId="182" fontId="49" fillId="0" borderId="25" xfId="77" applyNumberFormat="1" applyFont="1" applyBorder="1" applyAlignment="1">
      <alignment vertical="center"/>
    </xf>
    <xf numFmtId="0" fontId="49" fillId="0" borderId="24" xfId="77" applyFont="1" applyBorder="1" applyAlignment="1">
      <alignment horizontal="center" vertical="center"/>
    </xf>
    <xf numFmtId="0" fontId="0" fillId="0" borderId="0" xfId="54" applyFill="1" applyAlignment="1"/>
    <xf numFmtId="0" fontId="0" fillId="0" borderId="0" xfId="77" applyFill="1" applyAlignment="1">
      <alignment vertical="center"/>
    </xf>
    <xf numFmtId="0" fontId="0" fillId="0" borderId="25" xfId="77" applyFill="1" applyBorder="1" applyAlignment="1">
      <alignment horizontal="center" vertical="center"/>
    </xf>
    <xf numFmtId="182" fontId="49" fillId="0" borderId="25" xfId="77" applyNumberFormat="1" applyFont="1" applyFill="1" applyBorder="1" applyAlignment="1">
      <alignment vertical="center"/>
    </xf>
    <xf numFmtId="0" fontId="0" fillId="0" borderId="24" xfId="77" applyBorder="1" applyAlignment="1">
      <alignment horizontal="left" vertical="center"/>
    </xf>
    <xf numFmtId="182" fontId="0" fillId="0" borderId="25" xfId="77" applyNumberFormat="1" applyFill="1" applyBorder="1" applyAlignment="1">
      <alignment vertical="center"/>
    </xf>
    <xf numFmtId="0" fontId="49" fillId="0" borderId="24" xfId="77" applyFont="1" applyBorder="1" applyAlignment="1">
      <alignment horizontal="left" vertical="center"/>
    </xf>
    <xf numFmtId="0" fontId="0" fillId="0" borderId="25" xfId="77" applyFill="1" applyBorder="1" applyAlignment="1">
      <alignment vertical="center"/>
    </xf>
    <xf numFmtId="0" fontId="50" fillId="0" borderId="0" xfId="75" applyFont="1" applyFill="1"/>
    <xf numFmtId="0" fontId="0" fillId="0" borderId="0" xfId="0" applyFill="1">
      <alignment vertical="center"/>
    </xf>
    <xf numFmtId="0" fontId="28" fillId="0" borderId="0" xfId="66" applyFont="1" applyFill="1" applyAlignment="1">
      <alignment horizontal="left" vertical="center"/>
    </xf>
    <xf numFmtId="0" fontId="26" fillId="0" borderId="0" xfId="66" applyFont="1" applyFill="1" applyAlignment="1">
      <alignment horizontal="center" vertical="center"/>
    </xf>
    <xf numFmtId="0" fontId="37" fillId="0" borderId="0" xfId="66" applyFont="1" applyFill="1" applyAlignment="1">
      <alignment horizontal="center" vertical="center"/>
    </xf>
    <xf numFmtId="0" fontId="27" fillId="0" borderId="9" xfId="0" applyNumberFormat="1" applyFont="1" applyFill="1" applyBorder="1" applyAlignment="1" applyProtection="1">
      <alignment horizontal="center" vertical="center"/>
    </xf>
    <xf numFmtId="0" fontId="50" fillId="0" borderId="0" xfId="54" applyFont="1" applyFill="1" applyAlignment="1"/>
    <xf numFmtId="3" fontId="8" fillId="0" borderId="9" xfId="0" applyNumberFormat="1" applyFont="1" applyFill="1" applyBorder="1" applyAlignment="1" applyProtection="1">
      <alignment horizontal="right" vertical="center"/>
    </xf>
    <xf numFmtId="0" fontId="27" fillId="0" borderId="9" xfId="0" applyNumberFormat="1" applyFont="1" applyFill="1" applyBorder="1" applyAlignment="1" applyProtection="1">
      <alignment vertical="center"/>
    </xf>
    <xf numFmtId="0" fontId="8" fillId="0" borderId="9" xfId="0" applyNumberFormat="1" applyFont="1" applyFill="1" applyBorder="1" applyAlignment="1" applyProtection="1">
      <alignment vertical="center"/>
    </xf>
    <xf numFmtId="3" fontId="8" fillId="0" borderId="22" xfId="0" applyNumberFormat="1" applyFont="1" applyFill="1" applyBorder="1" applyAlignment="1" applyProtection="1">
      <alignment horizontal="right" vertical="center"/>
    </xf>
    <xf numFmtId="0" fontId="8" fillId="0" borderId="25" xfId="0" applyNumberFormat="1" applyFont="1" applyFill="1" applyBorder="1" applyAlignment="1" applyProtection="1">
      <alignment vertical="center"/>
    </xf>
    <xf numFmtId="3" fontId="8" fillId="0" borderId="20" xfId="0" applyNumberFormat="1" applyFont="1" applyFill="1" applyBorder="1" applyAlignment="1" applyProtection="1">
      <alignment horizontal="right" vertical="center"/>
    </xf>
    <xf numFmtId="0" fontId="0" fillId="0" borderId="0" xfId="0" applyFill="1" applyAlignment="1">
      <alignment horizontal="left" vertical="center" wrapText="1"/>
    </xf>
    <xf numFmtId="176" fontId="0" fillId="0" borderId="0" xfId="54" applyNumberFormat="1" applyFill="1" applyAlignment="1">
      <alignment horizontal="center" vertical="center"/>
    </xf>
    <xf numFmtId="183" fontId="0" fillId="0" borderId="0" xfId="54" applyNumberFormat="1" applyFill="1" applyAlignment="1"/>
    <xf numFmtId="176" fontId="0" fillId="0" borderId="0" xfId="54" applyNumberFormat="1" applyFill="1" applyAlignment="1"/>
    <xf numFmtId="0" fontId="51" fillId="0" borderId="0" xfId="66" applyFont="1" applyFill="1" applyAlignment="1">
      <alignment horizontal="center" vertical="center"/>
    </xf>
    <xf numFmtId="0" fontId="0" fillId="0" borderId="0" xfId="54" applyFill="1" applyBorder="1">
      <alignment vertical="center"/>
    </xf>
    <xf numFmtId="176" fontId="52" fillId="0" borderId="0" xfId="54" applyNumberFormat="1" applyFont="1" applyFill="1" applyAlignment="1">
      <alignment horizontal="center" vertical="center"/>
    </xf>
    <xf numFmtId="183" fontId="50" fillId="0" borderId="0" xfId="54" applyNumberFormat="1" applyFont="1" applyFill="1" applyAlignment="1"/>
    <xf numFmtId="0" fontId="53" fillId="0" borderId="0" xfId="54" applyFont="1" applyFill="1" applyBorder="1" applyAlignment="1">
      <alignment horizontal="right" vertical="center"/>
    </xf>
    <xf numFmtId="0" fontId="54" fillId="0" borderId="9" xfId="75" applyFont="1" applyFill="1" applyBorder="1" applyAlignment="1">
      <alignment horizontal="center" vertical="center"/>
    </xf>
    <xf numFmtId="176" fontId="54" fillId="0" borderId="9" xfId="75" applyNumberFormat="1" applyFont="1" applyFill="1" applyBorder="1" applyAlignment="1">
      <alignment horizontal="center" vertical="center"/>
    </xf>
    <xf numFmtId="182" fontId="38" fillId="0" borderId="9" xfId="0" applyNumberFormat="1" applyFont="1" applyFill="1" applyBorder="1" applyAlignment="1" applyProtection="1">
      <alignment vertical="center"/>
    </xf>
    <xf numFmtId="182" fontId="27" fillId="0" borderId="9" xfId="0" applyNumberFormat="1" applyFont="1" applyFill="1" applyBorder="1" applyAlignment="1" applyProtection="1">
      <alignment vertical="center"/>
    </xf>
    <xf numFmtId="0" fontId="54" fillId="0" borderId="9" xfId="54" applyFont="1" applyFill="1" applyBorder="1" applyAlignment="1">
      <alignment vertical="center"/>
    </xf>
    <xf numFmtId="183" fontId="54" fillId="0" borderId="9" xfId="54" applyNumberFormat="1" applyFont="1" applyFill="1" applyBorder="1" applyAlignment="1">
      <alignment vertical="center"/>
    </xf>
    <xf numFmtId="3" fontId="8" fillId="0" borderId="9" xfId="0" applyNumberFormat="1" applyFont="1" applyFill="1" applyBorder="1" applyAlignment="1" applyProtection="1">
      <alignment vertical="center"/>
    </xf>
    <xf numFmtId="182" fontId="8" fillId="0" borderId="9" xfId="0" applyNumberFormat="1" applyFont="1" applyFill="1" applyBorder="1" applyAlignment="1" applyProtection="1">
      <alignment vertical="center"/>
    </xf>
    <xf numFmtId="3" fontId="8" fillId="0" borderId="9" xfId="0" applyNumberFormat="1" applyFont="1" applyFill="1" applyBorder="1" applyAlignment="1" applyProtection="1">
      <alignment wrapText="1"/>
    </xf>
    <xf numFmtId="182" fontId="50" fillId="0" borderId="0" xfId="54" applyNumberFormat="1" applyFont="1" applyFill="1" applyAlignment="1"/>
    <xf numFmtId="3" fontId="8" fillId="0" borderId="9" xfId="0" applyNumberFormat="1" applyFont="1" applyFill="1" applyBorder="1" applyAlignment="1" applyProtection="1">
      <alignment horizontal="left" wrapText="1"/>
    </xf>
    <xf numFmtId="0" fontId="53" fillId="0" borderId="9" xfId="54" applyFont="1" applyFill="1" applyBorder="1" applyAlignment="1">
      <alignment vertical="center"/>
    </xf>
    <xf numFmtId="176" fontId="52" fillId="0" borderId="9" xfId="67" applyNumberFormat="1" applyFont="1" applyFill="1" applyBorder="1" applyAlignment="1">
      <alignment horizontal="right" vertical="center"/>
    </xf>
    <xf numFmtId="0" fontId="50" fillId="0" borderId="0" xfId="54" applyFont="1" applyFill="1" applyBorder="1" applyAlignment="1"/>
    <xf numFmtId="0" fontId="55" fillId="0" borderId="9" xfId="54" applyFont="1" applyFill="1" applyBorder="1" applyAlignment="1">
      <alignment vertical="center"/>
    </xf>
    <xf numFmtId="0" fontId="55" fillId="0" borderId="22" xfId="54" applyFont="1" applyFill="1" applyBorder="1" applyAlignment="1">
      <alignment vertical="center"/>
    </xf>
    <xf numFmtId="176" fontId="52" fillId="0" borderId="22" xfId="67" applyNumberFormat="1" applyFont="1" applyFill="1" applyBorder="1" applyAlignment="1">
      <alignment horizontal="right" vertical="center"/>
    </xf>
    <xf numFmtId="0" fontId="53" fillId="0" borderId="22" xfId="54" applyFont="1" applyFill="1" applyBorder="1" applyAlignment="1"/>
    <xf numFmtId="176" fontId="0" fillId="0" borderId="22" xfId="54" applyNumberFormat="1" applyFont="1" applyFill="1" applyBorder="1" applyAlignment="1">
      <alignment horizontal="right" vertical="center"/>
    </xf>
    <xf numFmtId="0" fontId="53" fillId="0" borderId="9" xfId="54" applyFont="1" applyFill="1" applyBorder="1" applyAlignment="1"/>
    <xf numFmtId="176" fontId="0" fillId="0" borderId="9" xfId="54" applyNumberFormat="1" applyFont="1" applyFill="1" applyBorder="1" applyAlignment="1">
      <alignment horizontal="right" vertical="center"/>
    </xf>
    <xf numFmtId="0" fontId="55" fillId="0" borderId="9" xfId="54" applyFont="1" applyFill="1" applyBorder="1" applyAlignment="1"/>
    <xf numFmtId="3" fontId="8" fillId="0" borderId="9" xfId="0" applyNumberFormat="1" applyFont="1" applyFill="1" applyBorder="1" applyAlignment="1" applyProtection="1">
      <alignment horizontal="left" vertical="center" wrapText="1"/>
    </xf>
    <xf numFmtId="0" fontId="54" fillId="0" borderId="9" xfId="0" applyFont="1" applyFill="1" applyBorder="1" applyAlignment="1">
      <alignment horizontal="left" vertical="center"/>
    </xf>
    <xf numFmtId="176" fontId="56" fillId="0" borderId="9" xfId="0" applyNumberFormat="1" applyFont="1" applyFill="1" applyBorder="1" applyAlignment="1">
      <alignment horizontal="right" vertical="center"/>
    </xf>
    <xf numFmtId="176" fontId="50" fillId="0" borderId="0" xfId="54" applyNumberFormat="1" applyFont="1" applyFill="1" applyAlignment="1"/>
    <xf numFmtId="0" fontId="0" fillId="0" borderId="0" xfId="76" applyFill="1" applyAlignment="1">
      <alignment horizontal="left" vertical="center" wrapText="1"/>
    </xf>
    <xf numFmtId="0" fontId="57" fillId="0" borderId="0" xfId="76" applyFont="1" applyFill="1" applyBorder="1" applyAlignment="1">
      <alignment vertical="center"/>
    </xf>
    <xf numFmtId="0" fontId="58" fillId="0" borderId="0" xfId="66" applyFont="1" applyFill="1" applyBorder="1" applyAlignment="1">
      <alignment horizontal="left" vertical="center"/>
    </xf>
    <xf numFmtId="0" fontId="59" fillId="0" borderId="0" xfId="66" applyFont="1" applyFill="1" applyBorder="1" applyAlignment="1">
      <alignment horizontal="center" vertical="center"/>
    </xf>
    <xf numFmtId="0" fontId="33" fillId="0" borderId="0" xfId="66" applyFont="1" applyFill="1" applyBorder="1" applyAlignment="1">
      <alignment horizontal="center" vertical="center"/>
    </xf>
    <xf numFmtId="0" fontId="33" fillId="0" borderId="0" xfId="66" applyFont="1" applyFill="1" applyBorder="1" applyAlignment="1">
      <alignment horizontal="right" vertical="center"/>
    </xf>
    <xf numFmtId="182" fontId="60" fillId="0" borderId="0" xfId="0" applyNumberFormat="1" applyFont="1" applyFill="1" applyBorder="1" applyAlignment="1" applyProtection="1">
      <alignment horizontal="right" vertical="center"/>
      <protection locked="0"/>
    </xf>
    <xf numFmtId="14" fontId="27" fillId="0" borderId="9" xfId="72" applyNumberFormat="1" applyFont="1" applyFill="1" applyBorder="1" applyAlignment="1" applyProtection="1">
      <alignment horizontal="center" vertical="center"/>
      <protection locked="0"/>
    </xf>
    <xf numFmtId="176" fontId="61" fillId="0" borderId="9" xfId="72" applyNumberFormat="1" applyFont="1" applyFill="1" applyBorder="1" applyAlignment="1" applyProtection="1">
      <alignment horizontal="center" vertical="center" wrapText="1"/>
      <protection locked="0"/>
    </xf>
    <xf numFmtId="0" fontId="27" fillId="0" borderId="2" xfId="0" applyNumberFormat="1" applyFont="1" applyFill="1" applyBorder="1" applyAlignment="1">
      <alignment horizontal="left" vertical="center" shrinkToFit="1"/>
    </xf>
    <xf numFmtId="176" fontId="27" fillId="0" borderId="9" xfId="66" applyNumberFormat="1" applyFont="1" applyFill="1" applyBorder="1" applyAlignment="1">
      <alignment horizontal="right" vertical="center"/>
    </xf>
    <xf numFmtId="0" fontId="53" fillId="0" borderId="9" xfId="76" applyFont="1" applyFill="1" applyBorder="1" applyAlignment="1">
      <alignment horizontal="left" vertical="center"/>
    </xf>
    <xf numFmtId="176" fontId="8" fillId="0" borderId="9" xfId="66" applyNumberFormat="1" applyFont="1" applyFill="1" applyBorder="1" applyAlignment="1">
      <alignment horizontal="right" vertical="center"/>
    </xf>
    <xf numFmtId="0" fontId="53" fillId="0" borderId="9" xfId="0" applyFont="1" applyFill="1" applyBorder="1" applyAlignment="1">
      <alignment horizontal="left" vertical="center" indent="1"/>
    </xf>
    <xf numFmtId="177" fontId="8" fillId="0" borderId="0" xfId="0" applyNumberFormat="1" applyFont="1" applyFill="1" applyAlignment="1">
      <alignment vertical="center"/>
    </xf>
    <xf numFmtId="0" fontId="33" fillId="0" borderId="0" xfId="0" applyFont="1" applyFill="1" applyBorder="1" applyAlignment="1">
      <alignment vertical="center"/>
    </xf>
    <xf numFmtId="0" fontId="8" fillId="0" borderId="0" xfId="0" applyFont="1" applyFill="1" applyBorder="1" applyAlignment="1">
      <alignment vertical="center"/>
    </xf>
    <xf numFmtId="0" fontId="29" fillId="0" borderId="0" xfId="0" applyFont="1" applyFill="1" applyBorder="1" applyAlignment="1">
      <alignment vertical="center"/>
    </xf>
    <xf numFmtId="0" fontId="8" fillId="0" borderId="0" xfId="66" applyFont="1" applyFill="1" applyBorder="1" applyAlignment="1">
      <alignment horizontal="right" vertical="center"/>
    </xf>
    <xf numFmtId="0" fontId="8" fillId="0" borderId="2" xfId="0" applyNumberFormat="1" applyFont="1" applyFill="1" applyBorder="1" applyAlignment="1">
      <alignment horizontal="left" vertical="center" shrinkToFit="1"/>
    </xf>
    <xf numFmtId="176" fontId="62" fillId="0" borderId="9" xfId="66" applyNumberFormat="1" applyFont="1" applyFill="1" applyBorder="1" applyAlignment="1">
      <alignment horizontal="right" vertical="center"/>
    </xf>
    <xf numFmtId="0" fontId="8" fillId="0" borderId="26" xfId="0" applyNumberFormat="1" applyFont="1" applyFill="1" applyBorder="1" applyAlignment="1">
      <alignment horizontal="left" vertical="center" shrinkToFit="1"/>
    </xf>
    <xf numFmtId="176" fontId="62" fillId="0" borderId="22" xfId="66" applyNumberFormat="1" applyFont="1" applyFill="1" applyBorder="1" applyAlignment="1">
      <alignment horizontal="right" vertical="center"/>
    </xf>
    <xf numFmtId="0" fontId="29" fillId="0" borderId="0" xfId="0" applyFont="1" applyFill="1" applyBorder="1" applyAlignment="1" applyProtection="1">
      <alignment vertical="center"/>
    </xf>
    <xf numFmtId="0" fontId="8" fillId="0" borderId="9" xfId="0" applyNumberFormat="1" applyFont="1" applyFill="1" applyBorder="1" applyAlignment="1">
      <alignment horizontal="left" vertical="center" shrinkToFit="1"/>
    </xf>
    <xf numFmtId="0" fontId="33" fillId="0" borderId="9" xfId="0" applyFont="1" applyFill="1" applyBorder="1" applyAlignment="1">
      <alignment vertical="center"/>
    </xf>
    <xf numFmtId="0" fontId="50" fillId="0" borderId="0" xfId="0" applyFont="1" applyFill="1" applyAlignment="1">
      <alignment vertical="center"/>
    </xf>
    <xf numFmtId="176" fontId="50" fillId="0" borderId="0" xfId="0" applyNumberFormat="1" applyFont="1" applyFill="1" applyAlignment="1"/>
    <xf numFmtId="183" fontId="50" fillId="0" borderId="0" xfId="0" applyNumberFormat="1" applyFont="1" applyFill="1" applyAlignment="1">
      <alignment vertical="center"/>
    </xf>
    <xf numFmtId="176" fontId="37" fillId="0" borderId="0" xfId="0" applyNumberFormat="1" applyFont="1" applyFill="1" applyAlignment="1">
      <alignment horizontal="right"/>
    </xf>
    <xf numFmtId="0" fontId="50" fillId="0" borderId="0" xfId="0" applyFont="1" applyFill="1" applyAlignment="1"/>
    <xf numFmtId="0" fontId="0" fillId="0" borderId="27" xfId="66" applyFill="1" applyBorder="1" applyAlignment="1">
      <alignment horizontal="center" vertical="center"/>
    </xf>
    <xf numFmtId="182" fontId="37" fillId="0" borderId="0" xfId="0" applyNumberFormat="1" applyFont="1" applyFill="1" applyBorder="1" applyAlignment="1" applyProtection="1">
      <alignment horizontal="right" vertical="center"/>
      <protection locked="0"/>
    </xf>
    <xf numFmtId="0" fontId="54" fillId="0" borderId="9" xfId="0" applyFont="1" applyFill="1" applyBorder="1" applyAlignment="1">
      <alignment horizontal="center" vertical="center"/>
    </xf>
    <xf numFmtId="176" fontId="54" fillId="0" borderId="9" xfId="0" applyNumberFormat="1" applyFont="1" applyFill="1" applyBorder="1" applyAlignment="1">
      <alignment horizontal="center" vertical="center"/>
    </xf>
    <xf numFmtId="3" fontId="63" fillId="0" borderId="9" xfId="0" applyNumberFormat="1" applyFont="1" applyFill="1" applyBorder="1" applyAlignment="1" applyProtection="1">
      <alignment vertical="center"/>
    </xf>
    <xf numFmtId="176" fontId="8" fillId="0" borderId="9" xfId="0" applyNumberFormat="1" applyFont="1" applyFill="1" applyBorder="1" applyAlignment="1">
      <alignment horizontal="right" vertical="center"/>
    </xf>
    <xf numFmtId="3" fontId="8" fillId="0" borderId="9" xfId="0" applyNumberFormat="1" applyFont="1" applyFill="1" applyBorder="1" applyAlignment="1" applyProtection="1">
      <alignment horizontal="left" vertical="center" indent="1"/>
    </xf>
    <xf numFmtId="176" fontId="46" fillId="0" borderId="0" xfId="0" applyNumberFormat="1" applyFont="1" applyFill="1" applyAlignment="1">
      <alignment horizontal="right"/>
    </xf>
    <xf numFmtId="0" fontId="50" fillId="0" borderId="9" xfId="0" applyFont="1" applyFill="1" applyBorder="1" applyAlignment="1">
      <alignment vertical="center"/>
    </xf>
    <xf numFmtId="176" fontId="50" fillId="0" borderId="9" xfId="0" applyNumberFormat="1" applyFont="1" applyFill="1" applyBorder="1" applyAlignment="1"/>
    <xf numFmtId="0" fontId="0" fillId="0" borderId="0" xfId="76" applyFont="1" applyFill="1" applyAlignment="1">
      <alignment horizontal="left" vertical="center" wrapText="1"/>
    </xf>
    <xf numFmtId="183" fontId="50" fillId="0" borderId="0" xfId="75" applyNumberFormat="1" applyFont="1" applyFill="1" applyAlignment="1">
      <alignment vertical="center"/>
    </xf>
    <xf numFmtId="0" fontId="10" fillId="0" borderId="0" xfId="66" applyFont="1" applyFill="1" applyBorder="1" applyAlignment="1">
      <alignment horizontal="center" vertical="center"/>
    </xf>
    <xf numFmtId="0" fontId="10" fillId="0" borderId="0" xfId="66" applyFont="1" applyFill="1" applyBorder="1" applyAlignment="1">
      <alignment horizontal="right" vertical="center"/>
    </xf>
    <xf numFmtId="0" fontId="37" fillId="0" borderId="0" xfId="66" applyFont="1" applyFill="1" applyBorder="1" applyAlignment="1">
      <alignment horizontal="right" vertical="center"/>
    </xf>
    <xf numFmtId="0" fontId="27" fillId="0" borderId="9" xfId="0" applyNumberFormat="1" applyFont="1" applyFill="1" applyBorder="1" applyAlignment="1" applyProtection="1">
      <alignment horizontal="left" vertical="center"/>
    </xf>
    <xf numFmtId="3" fontId="27" fillId="0" borderId="9" xfId="0" applyNumberFormat="1" applyFont="1" applyFill="1" applyBorder="1" applyAlignment="1" applyProtection="1">
      <alignment horizontal="right" vertical="center"/>
    </xf>
    <xf numFmtId="0" fontId="8" fillId="0" borderId="9" xfId="0" applyNumberFormat="1" applyFont="1" applyFill="1" applyBorder="1" applyAlignment="1" applyProtection="1">
      <alignment horizontal="left" vertical="center"/>
    </xf>
    <xf numFmtId="0" fontId="50" fillId="0" borderId="0" xfId="73" applyFont="1" applyFill="1"/>
    <xf numFmtId="0" fontId="8" fillId="0" borderId="0" xfId="73" applyFont="1" applyFill="1"/>
    <xf numFmtId="0" fontId="27" fillId="0" borderId="0" xfId="73" applyFont="1" applyFill="1"/>
    <xf numFmtId="0" fontId="50" fillId="0" borderId="0" xfId="73" applyFont="1" applyFill="1" applyAlignment="1">
      <alignment vertical="center"/>
    </xf>
    <xf numFmtId="176" fontId="50" fillId="0" borderId="0" xfId="73" applyNumberFormat="1" applyFont="1" applyFill="1"/>
    <xf numFmtId="183" fontId="50" fillId="0" borderId="0" xfId="73" applyNumberFormat="1" applyFont="1" applyFill="1" applyAlignment="1">
      <alignment vertical="center"/>
    </xf>
    <xf numFmtId="0" fontId="58" fillId="0" borderId="0" xfId="66" applyFont="1" applyFill="1" applyAlignment="1">
      <alignment horizontal="left" vertical="center"/>
    </xf>
    <xf numFmtId="0" fontId="59" fillId="0" borderId="0" xfId="66" applyFont="1" applyFill="1" applyAlignment="1">
      <alignment horizontal="center" vertical="center"/>
    </xf>
    <xf numFmtId="0" fontId="64" fillId="0" borderId="27" xfId="66" applyFont="1" applyFill="1" applyBorder="1" applyAlignment="1">
      <alignment horizontal="center" vertical="center"/>
    </xf>
    <xf numFmtId="0" fontId="64" fillId="0" borderId="0" xfId="66" applyFont="1" applyFill="1" applyAlignment="1">
      <alignment horizontal="right" vertical="center"/>
    </xf>
    <xf numFmtId="0" fontId="64" fillId="0" borderId="0" xfId="66" applyFont="1" applyFill="1" applyBorder="1" applyAlignment="1">
      <alignment horizontal="center" vertical="center"/>
    </xf>
    <xf numFmtId="3" fontId="8" fillId="0" borderId="0" xfId="0" applyNumberFormat="1" applyFont="1" applyFill="1" applyBorder="1" applyAlignment="1" applyProtection="1">
      <alignment horizontal="right" vertical="center"/>
    </xf>
    <xf numFmtId="0" fontId="27" fillId="0" borderId="9" xfId="73" applyFont="1" applyFill="1" applyBorder="1" applyAlignment="1">
      <alignment horizontal="center" vertical="center"/>
    </xf>
    <xf numFmtId="0" fontId="27" fillId="0" borderId="9" xfId="66" applyFont="1" applyFill="1" applyBorder="1" applyAlignment="1">
      <alignment horizontal="center" vertical="center" wrapText="1"/>
    </xf>
    <xf numFmtId="0" fontId="27" fillId="0" borderId="9" xfId="66" applyFont="1" applyFill="1" applyBorder="1" applyAlignment="1">
      <alignment horizontal="center" vertical="center"/>
    </xf>
    <xf numFmtId="0" fontId="27" fillId="0" borderId="9" xfId="72" applyFont="1" applyFill="1" applyBorder="1" applyAlignment="1" applyProtection="1">
      <alignment horizontal="center" vertical="center" wrapText="1"/>
      <protection locked="0"/>
    </xf>
    <xf numFmtId="0" fontId="61" fillId="0" borderId="9" xfId="66" applyFont="1" applyFill="1" applyBorder="1" applyAlignment="1">
      <alignment horizontal="right" vertical="center"/>
    </xf>
    <xf numFmtId="184" fontId="27" fillId="0" borderId="9" xfId="73" applyNumberFormat="1" applyFont="1" applyFill="1" applyBorder="1" applyAlignment="1">
      <alignment horizontal="right" vertical="center"/>
    </xf>
    <xf numFmtId="0" fontId="27" fillId="0" borderId="9" xfId="73" applyFont="1" applyFill="1" applyBorder="1" applyAlignment="1">
      <alignment horizontal="left" vertical="center"/>
    </xf>
    <xf numFmtId="0" fontId="60" fillId="0" borderId="9" xfId="66" applyFont="1" applyFill="1" applyBorder="1">
      <alignment vertical="center"/>
    </xf>
    <xf numFmtId="182" fontId="39" fillId="0" borderId="9" xfId="66" applyNumberFormat="1" applyFont="1" applyFill="1" applyBorder="1" applyAlignment="1">
      <alignment horizontal="right" vertical="center"/>
    </xf>
    <xf numFmtId="0" fontId="39" fillId="0" borderId="9" xfId="66" applyFont="1" applyFill="1" applyBorder="1" applyAlignment="1">
      <alignment horizontal="right" vertical="center"/>
    </xf>
    <xf numFmtId="184" fontId="8" fillId="0" borderId="9" xfId="73" applyNumberFormat="1" applyFont="1" applyFill="1" applyBorder="1" applyAlignment="1">
      <alignment horizontal="right" vertical="center"/>
    </xf>
    <xf numFmtId="0" fontId="60" fillId="0" borderId="9" xfId="66" applyFont="1" applyFill="1" applyBorder="1" applyAlignment="1">
      <alignment horizontal="right" vertical="center"/>
    </xf>
    <xf numFmtId="0" fontId="50" fillId="0" borderId="0" xfId="73" applyFont="1" applyFill="1" applyBorder="1"/>
    <xf numFmtId="0" fontId="8" fillId="0" borderId="9" xfId="66" applyFont="1" applyFill="1" applyBorder="1" applyAlignment="1">
      <alignment horizontal="right" vertical="center"/>
    </xf>
    <xf numFmtId="0" fontId="60" fillId="0" borderId="0" xfId="66" applyFont="1" applyFill="1" applyBorder="1">
      <alignment vertical="center"/>
    </xf>
    <xf numFmtId="0" fontId="8" fillId="0" borderId="9" xfId="0" applyFont="1" applyFill="1" applyBorder="1" applyAlignment="1">
      <alignment horizontal="left" vertical="center"/>
    </xf>
    <xf numFmtId="0" fontId="37" fillId="0" borderId="9" xfId="0" applyFont="1" applyFill="1" applyBorder="1" applyAlignment="1">
      <alignment horizontal="right" vertical="center"/>
    </xf>
    <xf numFmtId="182" fontId="50" fillId="0" borderId="0" xfId="73" applyNumberFormat="1" applyFont="1" applyFill="1"/>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83" fontId="50" fillId="0" borderId="9" xfId="73" applyNumberFormat="1" applyFont="1" applyFill="1" applyBorder="1" applyAlignment="1">
      <alignment vertical="center"/>
    </xf>
    <xf numFmtId="183" fontId="55" fillId="0" borderId="9" xfId="73" applyNumberFormat="1" applyFont="1" applyFill="1" applyBorder="1" applyAlignment="1">
      <alignment horizontal="right" vertical="center"/>
    </xf>
    <xf numFmtId="0" fontId="52" fillId="0" borderId="0" xfId="73" applyFont="1" applyFill="1"/>
    <xf numFmtId="176" fontId="61" fillId="0" borderId="9" xfId="66" applyNumberFormat="1" applyFont="1" applyFill="1" applyBorder="1" applyAlignment="1">
      <alignment horizontal="right" vertical="center"/>
    </xf>
    <xf numFmtId="0" fontId="60" fillId="0" borderId="9" xfId="58" applyFont="1" applyFill="1" applyBorder="1" applyAlignment="1">
      <alignment horizontal="right" vertical="center"/>
    </xf>
    <xf numFmtId="0" fontId="60" fillId="0" borderId="9" xfId="58" applyFont="1" applyFill="1" applyBorder="1">
      <alignment vertical="center"/>
    </xf>
    <xf numFmtId="0" fontId="39" fillId="0" borderId="9" xfId="58" applyFont="1" applyFill="1" applyBorder="1" applyAlignment="1">
      <alignment horizontal="right" vertical="center"/>
    </xf>
    <xf numFmtId="0" fontId="8" fillId="0" borderId="9" xfId="0" applyFont="1" applyFill="1" applyBorder="1" applyAlignment="1">
      <alignment horizontal="right" vertical="center"/>
    </xf>
    <xf numFmtId="185" fontId="38" fillId="0" borderId="9" xfId="73" applyNumberFormat="1" applyFont="1" applyFill="1" applyBorder="1" applyAlignment="1">
      <alignment horizontal="right" vertical="center"/>
    </xf>
    <xf numFmtId="0" fontId="0" fillId="0" borderId="0" xfId="76" applyFill="1" applyAlignment="1">
      <alignment horizontal="left" vertical="center" indent="1"/>
    </xf>
    <xf numFmtId="0" fontId="0" fillId="0" borderId="0" xfId="76" applyFill="1">
      <alignment vertical="center"/>
    </xf>
    <xf numFmtId="182" fontId="64" fillId="0" borderId="0" xfId="0" applyNumberFormat="1" applyFont="1" applyFill="1" applyBorder="1" applyAlignment="1" applyProtection="1">
      <alignment horizontal="right" vertical="center"/>
      <protection locked="0"/>
    </xf>
    <xf numFmtId="14" fontId="54" fillId="0" borderId="9" xfId="72" applyNumberFormat="1" applyFont="1" applyFill="1" applyBorder="1" applyAlignment="1" applyProtection="1">
      <alignment horizontal="center" vertical="center"/>
      <protection locked="0"/>
    </xf>
    <xf numFmtId="176" fontId="45" fillId="0" borderId="9" xfId="72" applyNumberFormat="1" applyFont="1" applyFill="1" applyBorder="1" applyAlignment="1" applyProtection="1">
      <alignment horizontal="center" vertical="center" wrapText="1"/>
      <protection locked="0"/>
    </xf>
    <xf numFmtId="0" fontId="54" fillId="0" borderId="9" xfId="78" applyFont="1" applyFill="1" applyBorder="1" applyAlignment="1">
      <alignment vertical="center"/>
    </xf>
    <xf numFmtId="176" fontId="56" fillId="0" borderId="9" xfId="66" applyNumberFormat="1" applyFont="1" applyFill="1" applyBorder="1" applyAlignment="1">
      <alignment horizontal="right" vertical="center"/>
    </xf>
    <xf numFmtId="0" fontId="53" fillId="0" borderId="9" xfId="76" applyFont="1" applyFill="1" applyBorder="1" applyAlignment="1">
      <alignment horizontal="left" vertical="center" indent="1"/>
    </xf>
    <xf numFmtId="176" fontId="8" fillId="0" borderId="9" xfId="0" applyNumberFormat="1" applyFont="1" applyFill="1" applyBorder="1" applyAlignment="1">
      <alignment vertical="center"/>
    </xf>
    <xf numFmtId="176" fontId="37" fillId="0" borderId="9" xfId="66" applyNumberFormat="1" applyFont="1" applyFill="1" applyBorder="1" applyAlignment="1">
      <alignment horizontal="right" vertical="center"/>
    </xf>
    <xf numFmtId="0" fontId="0" fillId="0" borderId="23" xfId="76" applyFont="1" applyFill="1" applyBorder="1" applyAlignment="1">
      <alignment horizontal="left" vertical="center" wrapText="1"/>
    </xf>
    <xf numFmtId="0" fontId="0" fillId="0" borderId="23" xfId="76" applyFill="1" applyBorder="1" applyAlignment="1">
      <alignment horizontal="left" vertical="center" wrapText="1"/>
    </xf>
    <xf numFmtId="0" fontId="65" fillId="0" borderId="0" xfId="0" applyFont="1" applyFill="1">
      <alignment vertical="center"/>
    </xf>
    <xf numFmtId="0" fontId="10" fillId="0" borderId="0" xfId="0" applyFont="1" applyFill="1">
      <alignment vertical="center"/>
    </xf>
    <xf numFmtId="14" fontId="54" fillId="0" borderId="9" xfId="72" applyNumberFormat="1" applyFont="1" applyFill="1" applyBorder="1" applyAlignment="1" applyProtection="1">
      <alignment vertical="center"/>
      <protection locked="0"/>
    </xf>
    <xf numFmtId="176" fontId="45" fillId="0" borderId="25" xfId="72" applyNumberFormat="1" applyFont="1" applyFill="1" applyBorder="1" applyAlignment="1" applyProtection="1">
      <alignment horizontal="center" vertical="center" wrapText="1"/>
      <protection locked="0"/>
    </xf>
    <xf numFmtId="0" fontId="45" fillId="0" borderId="9" xfId="66" applyFont="1" applyFill="1" applyBorder="1">
      <alignment vertical="center"/>
    </xf>
    <xf numFmtId="176" fontId="66" fillId="0" borderId="9" xfId="66" applyNumberFormat="1" applyFont="1" applyFill="1" applyBorder="1">
      <alignment vertical="center"/>
    </xf>
    <xf numFmtId="176" fontId="8" fillId="0" borderId="9" xfId="66" applyNumberFormat="1" applyFont="1" applyFill="1" applyBorder="1">
      <alignment vertical="center"/>
    </xf>
    <xf numFmtId="176" fontId="8" fillId="0" borderId="22" xfId="66" applyNumberFormat="1" applyFont="1" applyFill="1" applyBorder="1">
      <alignment vertical="center"/>
    </xf>
    <xf numFmtId="177" fontId="8" fillId="0" borderId="0" xfId="0" applyNumberFormat="1" applyFont="1" applyFill="1" applyAlignment="1">
      <alignment horizontal="left" vertical="center"/>
    </xf>
    <xf numFmtId="177" fontId="8" fillId="0" borderId="0" xfId="0" applyNumberFormat="1" applyFont="1" applyFill="1" applyBorder="1" applyAlignment="1">
      <alignment horizontal="left" vertical="center" indent="1"/>
    </xf>
    <xf numFmtId="0" fontId="64" fillId="0" borderId="0" xfId="66" applyFont="1" applyFill="1" applyBorder="1" applyAlignment="1">
      <alignment vertical="center"/>
    </xf>
    <xf numFmtId="0" fontId="53" fillId="2" borderId="0" xfId="61" applyFont="1" applyFill="1" applyBorder="1" applyAlignment="1">
      <alignment horizontal="left" vertical="center" wrapText="1"/>
    </xf>
    <xf numFmtId="176" fontId="50" fillId="0" borderId="0" xfId="78" applyNumberFormat="1" applyFont="1" applyFill="1" applyAlignment="1">
      <alignment horizontal="right"/>
    </xf>
    <xf numFmtId="0" fontId="50" fillId="0" borderId="0" xfId="78" applyFont="1" applyFill="1"/>
    <xf numFmtId="0" fontId="53" fillId="0" borderId="0" xfId="66" applyFont="1" applyFill="1" applyBorder="1" applyAlignment="1">
      <alignment horizontal="right" vertical="center"/>
    </xf>
    <xf numFmtId="0" fontId="54" fillId="0" borderId="9" xfId="78" applyFont="1" applyFill="1" applyBorder="1" applyAlignment="1">
      <alignment horizontal="center" vertical="center"/>
    </xf>
    <xf numFmtId="176" fontId="67" fillId="0" borderId="9" xfId="61" applyNumberFormat="1" applyFont="1" applyFill="1" applyBorder="1">
      <alignment vertical="center"/>
    </xf>
    <xf numFmtId="0" fontId="53" fillId="0" borderId="9" xfId="66" applyFont="1" applyFill="1" applyBorder="1">
      <alignment vertical="center"/>
    </xf>
    <xf numFmtId="176" fontId="60" fillId="0" borderId="9" xfId="61" applyNumberFormat="1" applyFont="1" applyFill="1" applyBorder="1">
      <alignment vertical="center"/>
    </xf>
    <xf numFmtId="176" fontId="37" fillId="0" borderId="9" xfId="78" applyNumberFormat="1" applyFont="1" applyFill="1" applyBorder="1" applyAlignment="1">
      <alignment horizontal="right" vertical="center"/>
    </xf>
    <xf numFmtId="182" fontId="53" fillId="0" borderId="9" xfId="66" applyNumberFormat="1" applyFont="1" applyFill="1" applyBorder="1">
      <alignment vertical="center"/>
    </xf>
    <xf numFmtId="0" fontId="50" fillId="0" borderId="9" xfId="78" applyFont="1" applyFill="1" applyBorder="1"/>
    <xf numFmtId="0" fontId="68" fillId="0" borderId="9" xfId="66" applyFont="1" applyFill="1" applyBorder="1">
      <alignment vertical="center"/>
    </xf>
    <xf numFmtId="186" fontId="53" fillId="0" borderId="9" xfId="66" applyNumberFormat="1" applyFont="1" applyFill="1" applyBorder="1" applyAlignment="1">
      <alignment vertical="center"/>
    </xf>
    <xf numFmtId="0" fontId="0" fillId="0" borderId="23" xfId="61" applyFont="1" applyFill="1" applyBorder="1" applyAlignment="1">
      <alignment horizontal="left" vertical="center" wrapText="1"/>
    </xf>
    <xf numFmtId="0" fontId="50" fillId="0" borderId="0" xfId="78" applyFont="1" applyFill="1" applyBorder="1"/>
    <xf numFmtId="0" fontId="0" fillId="0" borderId="0" xfId="61" applyFont="1" applyFill="1" applyBorder="1" applyAlignment="1">
      <alignment horizontal="center" vertical="center" wrapText="1"/>
    </xf>
    <xf numFmtId="0" fontId="41" fillId="0" borderId="0" xfId="0" applyFont="1" applyFill="1" applyAlignment="1">
      <alignment vertical="center"/>
    </xf>
    <xf numFmtId="0" fontId="40" fillId="0" borderId="0" xfId="0" applyFont="1" applyFill="1" applyAlignment="1">
      <alignment vertical="center"/>
    </xf>
    <xf numFmtId="0" fontId="38" fillId="0" borderId="0" xfId="78" applyFont="1" applyFill="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40" fillId="0" borderId="0" xfId="0" applyFont="1" applyFill="1" applyAlignment="1">
      <alignment horizontal="left" vertical="center"/>
    </xf>
    <xf numFmtId="0" fontId="41" fillId="0" borderId="0" xfId="0" applyFont="1" applyFill="1" applyBorder="1" applyAlignment="1">
      <alignment horizontal="center" vertical="center"/>
    </xf>
    <xf numFmtId="0" fontId="0" fillId="0" borderId="0" xfId="66" applyFont="1" applyFill="1" applyBorder="1" applyAlignment="1">
      <alignment horizontal="right" vertical="center"/>
    </xf>
    <xf numFmtId="0" fontId="38" fillId="0" borderId="9" xfId="78" applyFont="1" applyFill="1" applyBorder="1" applyAlignment="1">
      <alignment horizontal="left" vertical="center"/>
    </xf>
    <xf numFmtId="0" fontId="38" fillId="0" borderId="9" xfId="78" applyFont="1" applyFill="1" applyBorder="1" applyAlignment="1">
      <alignment horizontal="center" vertical="center"/>
    </xf>
    <xf numFmtId="0" fontId="53" fillId="0" borderId="20" xfId="0" applyFont="1" applyBorder="1" applyAlignment="1">
      <alignment horizontal="left" vertical="center"/>
    </xf>
    <xf numFmtId="0" fontId="38" fillId="0" borderId="20" xfId="78" applyFont="1" applyFill="1" applyBorder="1" applyAlignment="1">
      <alignment horizontal="left" vertical="center"/>
    </xf>
    <xf numFmtId="41" fontId="38" fillId="0" borderId="20" xfId="1" applyNumberFormat="1" applyFont="1" applyFill="1" applyBorder="1" applyAlignment="1" applyProtection="1">
      <alignment horizontal="right" vertical="center"/>
    </xf>
    <xf numFmtId="0" fontId="12" fillId="3" borderId="28" xfId="0" applyFont="1" applyFill="1" applyBorder="1" applyAlignment="1">
      <alignment horizontal="left" vertical="center" wrapText="1"/>
    </xf>
    <xf numFmtId="0" fontId="12" fillId="3" borderId="28" xfId="0" applyFont="1" applyFill="1" applyBorder="1" applyAlignment="1">
      <alignment vertical="center" wrapText="1"/>
    </xf>
    <xf numFmtId="41" fontId="37" fillId="3" borderId="9" xfId="1" applyNumberFormat="1" applyFont="1" applyFill="1" applyBorder="1" applyAlignment="1" applyProtection="1">
      <alignment horizontal="right" vertical="center"/>
    </xf>
    <xf numFmtId="0" fontId="12" fillId="0" borderId="28" xfId="0" applyFont="1" applyFill="1" applyBorder="1" applyAlignment="1">
      <alignment horizontal="left" vertical="center" wrapText="1"/>
    </xf>
    <xf numFmtId="0" fontId="12" fillId="0" borderId="28" xfId="0" applyFont="1" applyFill="1" applyBorder="1" applyAlignment="1">
      <alignment vertical="center" wrapText="1"/>
    </xf>
    <xf numFmtId="41" fontId="37" fillId="0" borderId="9" xfId="1" applyNumberFormat="1" applyFont="1" applyFill="1" applyBorder="1" applyAlignment="1" applyProtection="1">
      <alignment horizontal="right" vertical="center"/>
    </xf>
    <xf numFmtId="0" fontId="30" fillId="0" borderId="0" xfId="0" applyFont="1">
      <alignment vertical="center"/>
    </xf>
    <xf numFmtId="0" fontId="41" fillId="2"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right" vertical="center"/>
    </xf>
    <xf numFmtId="0" fontId="27" fillId="0" borderId="9" xfId="0" applyFont="1" applyFill="1" applyBorder="1" applyAlignment="1">
      <alignment horizontal="center" vertical="center"/>
    </xf>
    <xf numFmtId="0" fontId="69" fillId="0" borderId="25" xfId="0" applyFont="1" applyFill="1" applyBorder="1" applyAlignment="1">
      <alignment horizontal="center" vertical="center"/>
    </xf>
    <xf numFmtId="0" fontId="69" fillId="0" borderId="9" xfId="66" applyFont="1" applyFill="1" applyBorder="1" applyAlignment="1">
      <alignment horizontal="center" vertical="center"/>
    </xf>
    <xf numFmtId="0" fontId="27" fillId="0" borderId="25" xfId="0" applyFont="1" applyFill="1" applyBorder="1" applyAlignment="1">
      <alignment horizontal="left" vertical="center"/>
    </xf>
    <xf numFmtId="1" fontId="27" fillId="0" borderId="9" xfId="0" applyNumberFormat="1" applyFont="1" applyFill="1" applyBorder="1" applyAlignment="1">
      <alignment vertical="center"/>
    </xf>
    <xf numFmtId="0" fontId="10" fillId="4" borderId="9" xfId="0" applyFont="1" applyFill="1" applyBorder="1" applyAlignment="1">
      <alignment horizontal="left" vertical="center"/>
    </xf>
    <xf numFmtId="0" fontId="10" fillId="4" borderId="29" xfId="0" applyFont="1" applyFill="1" applyBorder="1" applyAlignment="1">
      <alignment vertical="center"/>
    </xf>
    <xf numFmtId="0" fontId="8" fillId="4" borderId="9" xfId="0" applyFont="1" applyFill="1" applyBorder="1" applyAlignment="1">
      <alignment vertical="center"/>
    </xf>
    <xf numFmtId="0" fontId="10" fillId="3" borderId="9" xfId="0" applyFont="1" applyFill="1" applyBorder="1" applyAlignment="1">
      <alignment horizontal="left" vertical="center"/>
    </xf>
    <xf numFmtId="182" fontId="10" fillId="3" borderId="29" xfId="0" applyNumberFormat="1" applyFont="1" applyFill="1" applyBorder="1" applyAlignment="1" applyProtection="1">
      <alignment horizontal="left" vertical="center"/>
      <protection locked="0"/>
    </xf>
    <xf numFmtId="0" fontId="8" fillId="3" borderId="9" xfId="0" applyFont="1" applyFill="1" applyBorder="1" applyAlignment="1">
      <alignment vertical="center"/>
    </xf>
    <xf numFmtId="0" fontId="10" fillId="0" borderId="9" xfId="0" applyFont="1" applyFill="1" applyBorder="1" applyAlignment="1">
      <alignment horizontal="left" vertical="center"/>
    </xf>
    <xf numFmtId="182" fontId="10" fillId="0" borderId="29" xfId="0" applyNumberFormat="1" applyFont="1" applyFill="1" applyBorder="1" applyAlignment="1" applyProtection="1">
      <alignment horizontal="left" vertical="center"/>
      <protection locked="0"/>
    </xf>
    <xf numFmtId="0" fontId="8" fillId="0" borderId="9" xfId="0" applyFont="1" applyFill="1" applyBorder="1" applyAlignment="1">
      <alignment vertical="center"/>
    </xf>
    <xf numFmtId="187" fontId="10" fillId="0" borderId="29" xfId="0" applyNumberFormat="1" applyFont="1" applyFill="1" applyBorder="1" applyAlignment="1" applyProtection="1">
      <alignment horizontal="left" vertical="center"/>
      <protection locked="0"/>
    </xf>
    <xf numFmtId="0" fontId="10" fillId="0" borderId="29" xfId="0" applyFont="1" applyFill="1" applyBorder="1" applyAlignment="1">
      <alignment vertical="center"/>
    </xf>
    <xf numFmtId="182" fontId="10" fillId="0" borderId="27" xfId="0" applyNumberFormat="1" applyFont="1" applyFill="1" applyBorder="1" applyAlignment="1" applyProtection="1">
      <alignment horizontal="left" vertical="center"/>
      <protection locked="0"/>
    </xf>
    <xf numFmtId="0" fontId="70" fillId="0" borderId="9" xfId="0" applyFont="1" applyFill="1" applyBorder="1" applyAlignment="1">
      <alignment vertical="center"/>
    </xf>
    <xf numFmtId="187" fontId="10" fillId="3" borderId="29" xfId="0" applyNumberFormat="1" applyFont="1" applyFill="1" applyBorder="1" applyAlignment="1" applyProtection="1">
      <alignment horizontal="left" vertical="center"/>
      <protection locked="0"/>
    </xf>
    <xf numFmtId="182" fontId="10" fillId="3" borderId="27" xfId="0" applyNumberFormat="1" applyFont="1" applyFill="1" applyBorder="1" applyAlignment="1" applyProtection="1">
      <alignment horizontal="left" vertical="center"/>
      <protection locked="0"/>
    </xf>
    <xf numFmtId="187" fontId="10" fillId="0" borderId="27" xfId="0" applyNumberFormat="1" applyFont="1" applyFill="1" applyBorder="1" applyAlignment="1" applyProtection="1">
      <alignment horizontal="left" vertical="center"/>
      <protection locked="0"/>
    </xf>
    <xf numFmtId="0" fontId="10" fillId="3" borderId="27" xfId="0" applyFont="1" applyFill="1" applyBorder="1" applyAlignment="1">
      <alignment vertical="center"/>
    </xf>
    <xf numFmtId="0" fontId="10" fillId="3" borderId="29" xfId="0" applyFont="1" applyFill="1" applyBorder="1" applyAlignment="1">
      <alignment vertical="center"/>
    </xf>
    <xf numFmtId="0" fontId="30" fillId="0" borderId="9" xfId="0" applyFont="1" applyFill="1" applyBorder="1" applyAlignment="1">
      <alignment horizontal="left" vertical="center"/>
    </xf>
    <xf numFmtId="187" fontId="30" fillId="0" borderId="29" xfId="0" applyNumberFormat="1" applyFont="1" applyFill="1" applyBorder="1" applyAlignment="1" applyProtection="1">
      <alignment horizontal="left" vertical="center"/>
      <protection locked="0"/>
    </xf>
    <xf numFmtId="0" fontId="70" fillId="3" borderId="9" xfId="0" applyFont="1" applyFill="1" applyBorder="1" applyAlignment="1">
      <alignment vertical="center"/>
    </xf>
    <xf numFmtId="0" fontId="30" fillId="0" borderId="29" xfId="0" applyFont="1" applyFill="1" applyBorder="1" applyAlignment="1">
      <alignment vertical="center"/>
    </xf>
    <xf numFmtId="0" fontId="10" fillId="3" borderId="29" xfId="0" applyFont="1" applyFill="1" applyBorder="1" applyAlignment="1">
      <alignment horizontal="left" vertical="center"/>
    </xf>
    <xf numFmtId="0" fontId="10" fillId="0" borderId="0" xfId="0" applyFont="1" applyFill="1" applyAlignment="1">
      <alignment vertical="center"/>
    </xf>
    <xf numFmtId="0" fontId="0" fillId="0" borderId="0" xfId="66" applyFill="1">
      <alignment vertical="center"/>
    </xf>
    <xf numFmtId="0" fontId="71" fillId="0" borderId="0" xfId="66" applyFont="1" applyFill="1">
      <alignment vertical="center"/>
    </xf>
    <xf numFmtId="0" fontId="72" fillId="0" borderId="0" xfId="66" applyFont="1" applyFill="1" applyAlignment="1">
      <alignment vertical="center"/>
    </xf>
    <xf numFmtId="0" fontId="59" fillId="0" borderId="0" xfId="66" applyFont="1" applyFill="1" applyAlignment="1">
      <alignment horizontal="centerContinuous" vertical="center"/>
    </xf>
    <xf numFmtId="0" fontId="73" fillId="0" borderId="0" xfId="66" applyFont="1" applyFill="1" applyAlignment="1">
      <alignment horizontal="centerContinuous" vertical="center"/>
    </xf>
    <xf numFmtId="0" fontId="74" fillId="0" borderId="0" xfId="66" applyFont="1" applyFill="1" applyAlignment="1">
      <alignment horizontal="center" vertical="center"/>
    </xf>
    <xf numFmtId="0" fontId="53" fillId="0" borderId="27" xfId="66" applyFont="1" applyFill="1" applyBorder="1" applyAlignment="1">
      <alignment horizontal="right" vertical="center"/>
    </xf>
    <xf numFmtId="182" fontId="61" fillId="0" borderId="9" xfId="66" applyNumberFormat="1" applyFont="1" applyFill="1" applyBorder="1">
      <alignment vertical="center"/>
    </xf>
    <xf numFmtId="184" fontId="27" fillId="0" borderId="9" xfId="3" applyNumberFormat="1" applyFont="1" applyFill="1" applyBorder="1" applyAlignment="1" applyProtection="1">
      <alignment horizontal="right" vertical="center" wrapText="1"/>
      <protection locked="0"/>
    </xf>
    <xf numFmtId="0" fontId="27" fillId="0" borderId="9" xfId="83" applyFont="1" applyFill="1" applyBorder="1" applyAlignment="1" applyProtection="1">
      <alignment horizontal="left" vertical="center" wrapText="1"/>
      <protection locked="0"/>
    </xf>
    <xf numFmtId="0" fontId="71" fillId="0" borderId="0" xfId="66" applyFont="1" applyFill="1" applyProtection="1">
      <alignment vertical="center"/>
      <protection locked="0"/>
    </xf>
    <xf numFmtId="0" fontId="60" fillId="0" borderId="9" xfId="66" applyFont="1" applyFill="1" applyBorder="1" applyAlignment="1">
      <alignment vertical="center"/>
    </xf>
    <xf numFmtId="0" fontId="60" fillId="0" borderId="9" xfId="1" applyNumberFormat="1" applyFont="1" applyFill="1" applyBorder="1" applyAlignment="1" applyProtection="1">
      <alignment vertical="center"/>
    </xf>
    <xf numFmtId="184" fontId="8" fillId="0" borderId="9" xfId="3" applyNumberFormat="1" applyFont="1" applyFill="1" applyBorder="1" applyAlignment="1" applyProtection="1">
      <alignment horizontal="right" vertical="center" wrapText="1"/>
      <protection locked="0"/>
    </xf>
    <xf numFmtId="0" fontId="39" fillId="0" borderId="9" xfId="66" applyFont="1" applyFill="1" applyBorder="1">
      <alignment vertical="center"/>
    </xf>
    <xf numFmtId="182" fontId="60" fillId="0" borderId="9" xfId="66" applyNumberFormat="1" applyFont="1" applyFill="1" applyBorder="1">
      <alignment vertical="center"/>
    </xf>
    <xf numFmtId="1" fontId="8" fillId="0" borderId="9" xfId="0" applyNumberFormat="1" applyFont="1" applyFill="1" applyBorder="1" applyAlignment="1" applyProtection="1">
      <alignment horizontal="right" vertical="center"/>
    </xf>
    <xf numFmtId="0" fontId="8" fillId="0" borderId="25" xfId="94" applyNumberFormat="1" applyFont="1" applyFill="1" applyBorder="1" applyAlignment="1" applyProtection="1">
      <alignment horizontal="right" vertical="center"/>
      <protection locked="0"/>
    </xf>
    <xf numFmtId="0" fontId="37" fillId="0" borderId="9" xfId="66" applyFont="1" applyFill="1" applyBorder="1">
      <alignment vertical="center"/>
    </xf>
    <xf numFmtId="0" fontId="8" fillId="0" borderId="25" xfId="94" applyNumberFormat="1" applyFont="1" applyBorder="1" applyAlignment="1" applyProtection="1">
      <alignment horizontal="right" vertical="center"/>
      <protection locked="0"/>
    </xf>
    <xf numFmtId="0" fontId="60" fillId="0" borderId="9" xfId="66" applyNumberFormat="1" applyFont="1" applyFill="1" applyBorder="1" applyAlignment="1">
      <alignment horizontal="right" vertical="center"/>
    </xf>
    <xf numFmtId="182" fontId="60" fillId="0" borderId="9" xfId="66" applyNumberFormat="1" applyFont="1" applyFill="1" applyBorder="1" applyAlignment="1">
      <alignment horizontal="right" vertical="center"/>
    </xf>
    <xf numFmtId="182" fontId="60" fillId="0" borderId="9" xfId="66" applyNumberFormat="1" applyFont="1" applyFill="1" applyBorder="1" applyAlignment="1">
      <alignment vertical="center"/>
    </xf>
    <xf numFmtId="0" fontId="0" fillId="0" borderId="9" xfId="66" applyFill="1" applyBorder="1">
      <alignment vertical="center"/>
    </xf>
    <xf numFmtId="0" fontId="8" fillId="0" borderId="9" xfId="94" applyNumberFormat="1" applyFont="1" applyBorder="1" applyAlignment="1" applyProtection="1">
      <alignment horizontal="right" vertical="center"/>
      <protection locked="0"/>
    </xf>
    <xf numFmtId="182" fontId="61" fillId="0" borderId="9" xfId="66" applyNumberFormat="1" applyFont="1" applyFill="1" applyBorder="1" applyAlignment="1">
      <alignment horizontal="right" vertical="center"/>
    </xf>
    <xf numFmtId="0" fontId="8" fillId="0" borderId="9" xfId="58" applyFont="1" applyFill="1" applyBorder="1">
      <alignment vertical="center"/>
    </xf>
    <xf numFmtId="0" fontId="37" fillId="0" borderId="9" xfId="58" applyFont="1" applyFill="1" applyBorder="1">
      <alignment vertical="center"/>
    </xf>
    <xf numFmtId="0" fontId="60" fillId="0" borderId="22" xfId="58" applyFont="1" applyFill="1" applyBorder="1">
      <alignment vertical="center"/>
    </xf>
    <xf numFmtId="0" fontId="60" fillId="0" borderId="9" xfId="58" applyFont="1" applyFill="1" applyBorder="1" applyAlignment="1">
      <alignment vertical="center"/>
    </xf>
    <xf numFmtId="0" fontId="39" fillId="0" borderId="9" xfId="58" applyFont="1" applyFill="1" applyBorder="1">
      <alignment vertical="center"/>
    </xf>
    <xf numFmtId="0" fontId="0" fillId="0" borderId="0" xfId="66" applyFill="1" applyProtection="1">
      <alignment vertical="center"/>
    </xf>
    <xf numFmtId="0" fontId="39" fillId="0" borderId="22" xfId="58" applyFont="1" applyFill="1" applyBorder="1">
      <alignment vertical="center"/>
    </xf>
    <xf numFmtId="187" fontId="38" fillId="0" borderId="9" xfId="72" applyNumberFormat="1" applyFont="1" applyFill="1" applyBorder="1" applyAlignment="1" applyProtection="1">
      <alignment horizontal="right" vertical="center" wrapText="1"/>
      <protection locked="0"/>
    </xf>
    <xf numFmtId="0" fontId="60" fillId="0" borderId="0" xfId="58" applyFont="1" applyFill="1" applyBorder="1">
      <alignment vertical="center"/>
    </xf>
    <xf numFmtId="0" fontId="60" fillId="0" borderId="23" xfId="58" applyFont="1" applyFill="1" applyBorder="1">
      <alignment vertical="center"/>
    </xf>
    <xf numFmtId="187" fontId="37" fillId="0" borderId="23" xfId="72" applyNumberFormat="1" applyFont="1" applyFill="1" applyBorder="1" applyAlignment="1" applyProtection="1">
      <alignment horizontal="right" vertical="center" wrapText="1"/>
      <protection locked="0"/>
    </xf>
    <xf numFmtId="0" fontId="0" fillId="0" borderId="23" xfId="66" applyFill="1" applyBorder="1">
      <alignment vertical="center"/>
    </xf>
    <xf numFmtId="0" fontId="50" fillId="0" borderId="0" xfId="74" applyFont="1" applyFill="1" applyAlignment="1">
      <alignment vertical="center"/>
    </xf>
    <xf numFmtId="0" fontId="50" fillId="0" borderId="0" xfId="74" applyFont="1" applyFill="1">
      <alignment vertical="center"/>
    </xf>
    <xf numFmtId="182" fontId="54" fillId="0" borderId="0" xfId="59" applyNumberFormat="1" applyFont="1" applyFill="1" applyBorder="1" applyAlignment="1">
      <alignment horizontal="center" vertical="center"/>
    </xf>
    <xf numFmtId="0" fontId="54" fillId="0" borderId="0" xfId="59" applyFont="1" applyFill="1" applyBorder="1" applyAlignment="1">
      <alignment horizontal="center" vertical="center"/>
    </xf>
    <xf numFmtId="0" fontId="54" fillId="0" borderId="27" xfId="59" applyFont="1" applyFill="1" applyBorder="1" applyAlignment="1">
      <alignment vertical="center"/>
    </xf>
    <xf numFmtId="0" fontId="54" fillId="0" borderId="9" xfId="66" applyFont="1" applyFill="1" applyBorder="1" applyAlignment="1">
      <alignment horizontal="center" vertical="center"/>
    </xf>
    <xf numFmtId="176" fontId="54" fillId="0" borderId="9" xfId="72" applyNumberFormat="1" applyFont="1" applyFill="1" applyBorder="1" applyAlignment="1" applyProtection="1">
      <alignment horizontal="center" vertical="center" wrapText="1"/>
      <protection locked="0"/>
    </xf>
    <xf numFmtId="0" fontId="54" fillId="0" borderId="9" xfId="72" applyFont="1" applyFill="1" applyBorder="1" applyAlignment="1" applyProtection="1">
      <alignment horizontal="center" vertical="center" wrapText="1"/>
      <protection locked="0"/>
    </xf>
    <xf numFmtId="0" fontId="54" fillId="0" borderId="9" xfId="59" applyFont="1" applyFill="1" applyBorder="1" applyAlignment="1">
      <alignment horizontal="center" vertical="center"/>
    </xf>
    <xf numFmtId="182" fontId="56" fillId="0" borderId="9" xfId="0" applyNumberFormat="1" applyFont="1" applyFill="1" applyBorder="1" applyAlignment="1" applyProtection="1">
      <alignment vertical="center"/>
    </xf>
    <xf numFmtId="176" fontId="56" fillId="0" borderId="9" xfId="67" applyNumberFormat="1" applyFont="1" applyFill="1" applyBorder="1" applyAlignment="1">
      <alignment horizontal="right" vertical="center"/>
    </xf>
    <xf numFmtId="187" fontId="49" fillId="0" borderId="9" xfId="66" applyNumberFormat="1" applyFont="1" applyFill="1" applyBorder="1">
      <alignment vertical="center"/>
    </xf>
    <xf numFmtId="0" fontId="54" fillId="0" borderId="9" xfId="59" applyFont="1" applyFill="1" applyBorder="1" applyAlignment="1">
      <alignment horizontal="left" vertical="center"/>
    </xf>
    <xf numFmtId="176" fontId="53" fillId="0" borderId="9" xfId="66" applyNumberFormat="1" applyFont="1" applyFill="1" applyBorder="1">
      <alignment vertical="center"/>
    </xf>
    <xf numFmtId="176" fontId="37" fillId="0" borderId="9" xfId="67" applyNumberFormat="1" applyFont="1" applyFill="1" applyBorder="1" applyAlignment="1">
      <alignment horizontal="right" vertical="center"/>
    </xf>
    <xf numFmtId="187" fontId="53" fillId="0" borderId="9" xfId="66" applyNumberFormat="1" applyFont="1" applyFill="1" applyBorder="1">
      <alignment vertical="center"/>
    </xf>
    <xf numFmtId="176" fontId="53" fillId="0" borderId="9" xfId="66" applyNumberFormat="1" applyFont="1" applyFill="1" applyBorder="1" applyAlignment="1">
      <alignment horizontal="left" vertical="center" indent="1"/>
    </xf>
    <xf numFmtId="176" fontId="53" fillId="0" borderId="9" xfId="66" applyNumberFormat="1" applyFont="1" applyFill="1" applyBorder="1" applyAlignment="1">
      <alignment horizontal="left" vertical="center" wrapText="1" indent="1"/>
    </xf>
    <xf numFmtId="0" fontId="52" fillId="0" borderId="9" xfId="74" applyFont="1" applyFill="1" applyBorder="1" applyAlignment="1">
      <alignment horizontal="center" vertical="center"/>
    </xf>
    <xf numFmtId="0" fontId="75" fillId="0" borderId="9" xfId="74" applyFont="1" applyFill="1" applyBorder="1" applyAlignment="1">
      <alignment horizontal="center" vertical="center"/>
    </xf>
    <xf numFmtId="0" fontId="76" fillId="0" borderId="9" xfId="59" applyFont="1" applyFill="1" applyBorder="1" applyAlignment="1">
      <alignment horizontal="left" vertical="center"/>
    </xf>
    <xf numFmtId="0" fontId="0" fillId="0" borderId="0" xfId="54" applyFont="1" applyFill="1" applyAlignment="1">
      <alignment horizontal="left" vertical="center" wrapText="1"/>
    </xf>
    <xf numFmtId="0" fontId="37" fillId="0" borderId="0" xfId="74" applyFont="1" applyFill="1">
      <alignment vertical="center"/>
    </xf>
    <xf numFmtId="0" fontId="77" fillId="0" borderId="0" xfId="54" applyFont="1" applyFill="1" applyAlignment="1">
      <alignment horizontal="center" vertical="center"/>
    </xf>
    <xf numFmtId="0" fontId="53" fillId="0" borderId="27" xfId="54" applyFont="1" applyFill="1" applyBorder="1" applyAlignment="1">
      <alignment horizontal="right" vertical="center"/>
    </xf>
    <xf numFmtId="176" fontId="56" fillId="0" borderId="9" xfId="54" applyNumberFormat="1" applyFont="1" applyFill="1" applyBorder="1" applyAlignment="1">
      <alignment horizontal="right" vertical="center"/>
    </xf>
    <xf numFmtId="187" fontId="66" fillId="0" borderId="9" xfId="75" applyNumberFormat="1" applyFont="1" applyFill="1" applyBorder="1" applyAlignment="1">
      <alignment horizontal="right" vertical="center"/>
    </xf>
    <xf numFmtId="187" fontId="56" fillId="0" borderId="9" xfId="54" applyNumberFormat="1" applyFont="1" applyFill="1" applyBorder="1" applyAlignment="1">
      <alignment horizontal="right" vertical="center"/>
    </xf>
    <xf numFmtId="187" fontId="46" fillId="0" borderId="9" xfId="54" applyNumberFormat="1" applyFont="1" applyFill="1" applyBorder="1" applyAlignment="1">
      <alignment horizontal="right" vertical="center"/>
    </xf>
    <xf numFmtId="0" fontId="53" fillId="0" borderId="9" xfId="54" applyFont="1" applyFill="1" applyBorder="1">
      <alignment vertical="center"/>
    </xf>
    <xf numFmtId="187" fontId="37" fillId="0" borderId="9" xfId="67" applyNumberFormat="1" applyFont="1" applyFill="1" applyBorder="1" applyAlignment="1">
      <alignment horizontal="right" vertical="center"/>
    </xf>
    <xf numFmtId="187" fontId="53" fillId="0" borderId="9" xfId="54" applyNumberFormat="1" applyFont="1" applyFill="1" applyBorder="1">
      <alignment vertical="center"/>
    </xf>
    <xf numFmtId="185" fontId="46" fillId="0" borderId="9" xfId="67" applyNumberFormat="1" applyFont="1" applyFill="1" applyBorder="1" applyAlignment="1">
      <alignment horizontal="right" vertical="center"/>
    </xf>
    <xf numFmtId="176" fontId="50" fillId="0" borderId="9" xfId="67" applyNumberFormat="1" applyFont="1" applyFill="1" applyBorder="1" applyAlignment="1">
      <alignment horizontal="right" vertical="center"/>
    </xf>
    <xf numFmtId="176" fontId="50" fillId="0" borderId="9" xfId="67" applyNumberFormat="1" applyFont="1" applyFill="1" applyBorder="1" applyAlignment="1">
      <alignment horizontal="center" vertical="center"/>
    </xf>
    <xf numFmtId="0" fontId="0" fillId="0" borderId="9" xfId="54" applyFill="1" applyBorder="1">
      <alignment vertical="center"/>
    </xf>
    <xf numFmtId="3" fontId="8" fillId="0" borderId="9" xfId="0" applyNumberFormat="1" applyFont="1" applyFill="1" applyBorder="1" applyAlignment="1" applyProtection="1">
      <alignment horizontal="left" vertical="center" wrapText="1" indent="1"/>
    </xf>
    <xf numFmtId="0" fontId="0" fillId="0" borderId="9" xfId="54" applyFill="1" applyBorder="1" applyAlignment="1">
      <alignment vertical="center"/>
    </xf>
    <xf numFmtId="187" fontId="50" fillId="0" borderId="9" xfId="54" applyNumberFormat="1" applyFont="1" applyFill="1" applyBorder="1" applyAlignment="1"/>
    <xf numFmtId="0" fontId="0" fillId="0" borderId="22" xfId="54" applyFill="1" applyBorder="1" applyAlignment="1"/>
    <xf numFmtId="176" fontId="0" fillId="0" borderId="22" xfId="54" applyNumberFormat="1" applyFill="1" applyBorder="1" applyAlignment="1">
      <alignment horizontal="center" vertical="center"/>
    </xf>
    <xf numFmtId="187" fontId="78" fillId="0" borderId="9" xfId="54" applyNumberFormat="1" applyFont="1" applyFill="1" applyBorder="1" applyAlignment="1">
      <alignment vertical="center"/>
    </xf>
    <xf numFmtId="0" fontId="79" fillId="0" borderId="9" xfId="66" applyFont="1" applyFill="1" applyBorder="1" applyAlignment="1">
      <alignment horizontal="right" vertical="center"/>
    </xf>
    <xf numFmtId="188" fontId="56" fillId="0" borderId="9" xfId="54" applyNumberFormat="1" applyFont="1" applyFill="1" applyBorder="1" applyAlignment="1">
      <alignment horizontal="right" vertical="center"/>
    </xf>
    <xf numFmtId="176" fontId="0" fillId="0" borderId="9" xfId="54" applyNumberFormat="1" applyFill="1" applyBorder="1" applyAlignment="1">
      <alignment horizontal="center" vertical="center"/>
    </xf>
    <xf numFmtId="188" fontId="37" fillId="0" borderId="9" xfId="67" applyNumberFormat="1" applyFont="1" applyFill="1" applyBorder="1" applyAlignment="1">
      <alignment horizontal="right" vertical="center"/>
    </xf>
    <xf numFmtId="0" fontId="50" fillId="0" borderId="9" xfId="54" applyFont="1" applyFill="1" applyBorder="1" applyAlignment="1"/>
    <xf numFmtId="0" fontId="0" fillId="0" borderId="9" xfId="54" applyFill="1" applyBorder="1" applyAlignment="1"/>
    <xf numFmtId="0" fontId="0" fillId="0" borderId="0" xfId="54" applyFill="1" applyAlignment="1">
      <alignment horizontal="left" vertical="center" wrapText="1"/>
    </xf>
    <xf numFmtId="0" fontId="77" fillId="0" borderId="0" xfId="66" applyFont="1" applyFill="1" applyAlignment="1">
      <alignment horizontal="center" vertical="center"/>
    </xf>
    <xf numFmtId="176" fontId="77" fillId="0" borderId="0" xfId="66" applyNumberFormat="1" applyFont="1" applyFill="1" applyAlignment="1">
      <alignment horizontal="center" vertical="center"/>
    </xf>
    <xf numFmtId="0" fontId="68" fillId="0" borderId="0" xfId="66" applyFont="1" applyFill="1" applyAlignment="1">
      <alignment horizontal="right" vertical="center"/>
    </xf>
    <xf numFmtId="182" fontId="66" fillId="0" borderId="9" xfId="0" applyNumberFormat="1" applyFont="1" applyFill="1" applyBorder="1" applyAlignment="1" applyProtection="1">
      <alignment vertical="center"/>
    </xf>
    <xf numFmtId="176" fontId="37" fillId="0" borderId="9" xfId="0" applyNumberFormat="1" applyFont="1" applyFill="1" applyBorder="1" applyAlignment="1">
      <alignment horizontal="right" vertical="center"/>
    </xf>
    <xf numFmtId="0" fontId="27" fillId="0" borderId="0" xfId="75" applyFont="1" applyFill="1"/>
    <xf numFmtId="0" fontId="27" fillId="0" borderId="24" xfId="0" applyNumberFormat="1" applyFont="1" applyFill="1" applyBorder="1" applyAlignment="1" applyProtection="1">
      <alignment horizontal="center" vertical="center"/>
    </xf>
    <xf numFmtId="0" fontId="27" fillId="0" borderId="22" xfId="0" applyNumberFormat="1" applyFont="1" applyFill="1" applyBorder="1" applyAlignment="1" applyProtection="1">
      <alignment horizontal="center" vertical="center"/>
    </xf>
    <xf numFmtId="0" fontId="27" fillId="0" borderId="25" xfId="0" applyNumberFormat="1" applyFont="1" applyFill="1" applyBorder="1" applyAlignment="1" applyProtection="1">
      <alignment horizontal="left" vertical="center"/>
    </xf>
    <xf numFmtId="0" fontId="8" fillId="4" borderId="9" xfId="0" applyNumberFormat="1" applyFont="1" applyFill="1" applyBorder="1" applyAlignment="1" applyProtection="1">
      <alignment horizontal="left" vertical="center"/>
    </xf>
    <xf numFmtId="0" fontId="27" fillId="4" borderId="25" xfId="0" applyNumberFormat="1" applyFont="1" applyFill="1" applyBorder="1" applyAlignment="1" applyProtection="1">
      <alignment horizontal="left" vertical="center"/>
    </xf>
    <xf numFmtId="3" fontId="8" fillId="4" borderId="9" xfId="0" applyNumberFormat="1" applyFont="1" applyFill="1" applyBorder="1" applyAlignment="1" applyProtection="1">
      <alignment horizontal="right" vertical="center"/>
    </xf>
    <xf numFmtId="0" fontId="8" fillId="3" borderId="9" xfId="0" applyNumberFormat="1" applyFont="1" applyFill="1" applyBorder="1" applyAlignment="1" applyProtection="1">
      <alignment horizontal="left" vertical="center"/>
    </xf>
    <xf numFmtId="0" fontId="27" fillId="3" borderId="25" xfId="0" applyNumberFormat="1" applyFont="1" applyFill="1" applyBorder="1" applyAlignment="1" applyProtection="1">
      <alignment horizontal="left" vertical="center"/>
    </xf>
    <xf numFmtId="3" fontId="8" fillId="3" borderId="9" xfId="0" applyNumberFormat="1" applyFont="1" applyFill="1" applyBorder="1" applyAlignment="1" applyProtection="1">
      <alignment horizontal="right" vertical="center"/>
    </xf>
    <xf numFmtId="0" fontId="8" fillId="0" borderId="25" xfId="0" applyNumberFormat="1" applyFont="1" applyFill="1" applyBorder="1" applyAlignment="1" applyProtection="1">
      <alignment horizontal="left" vertical="center"/>
    </xf>
    <xf numFmtId="3" fontId="8" fillId="3" borderId="20" xfId="0" applyNumberFormat="1" applyFont="1" applyFill="1" applyBorder="1" applyAlignment="1" applyProtection="1">
      <alignment horizontal="right" vertical="center"/>
    </xf>
    <xf numFmtId="0" fontId="55" fillId="0" borderId="0" xfId="73" applyFont="1" applyFill="1"/>
    <xf numFmtId="0" fontId="53" fillId="0" borderId="27" xfId="66" applyFont="1" applyFill="1" applyBorder="1" applyAlignment="1">
      <alignment horizontal="center" vertical="center"/>
    </xf>
    <xf numFmtId="0" fontId="53" fillId="0" borderId="0" xfId="66" applyFont="1" applyFill="1" applyAlignment="1">
      <alignment horizontal="right" vertical="center"/>
    </xf>
    <xf numFmtId="0" fontId="53" fillId="0" borderId="0" xfId="66" applyFont="1" applyFill="1" applyBorder="1" applyAlignment="1">
      <alignment horizontal="center" vertical="center"/>
    </xf>
    <xf numFmtId="0" fontId="8" fillId="0" borderId="9" xfId="58" applyFont="1" applyFill="1" applyBorder="1" applyAlignment="1">
      <alignment horizontal="right" vertical="center"/>
    </xf>
    <xf numFmtId="0" fontId="0" fillId="0" borderId="0" xfId="76" applyFill="1" applyAlignment="1">
      <alignment horizontal="left" vertical="center" indent="2"/>
    </xf>
    <xf numFmtId="0" fontId="10" fillId="0" borderId="0" xfId="66" applyFont="1" applyFill="1" applyBorder="1" applyAlignment="1">
      <alignment horizontal="left" vertical="center" indent="2"/>
    </xf>
    <xf numFmtId="182" fontId="80" fillId="0" borderId="0" xfId="0" applyNumberFormat="1" applyFont="1" applyFill="1" applyBorder="1" applyAlignment="1" applyProtection="1">
      <alignment horizontal="right" vertical="center"/>
      <protection locked="0"/>
    </xf>
    <xf numFmtId="182" fontId="64" fillId="0" borderId="9" xfId="76" applyNumberFormat="1" applyFont="1" applyFill="1" applyBorder="1">
      <alignment vertical="center"/>
    </xf>
    <xf numFmtId="0" fontId="53" fillId="0" borderId="25" xfId="76" applyFont="1" applyFill="1" applyBorder="1" applyAlignment="1">
      <alignment horizontal="left" vertical="center" indent="1"/>
    </xf>
    <xf numFmtId="0" fontId="53" fillId="0" borderId="9" xfId="0" applyFont="1" applyBorder="1" applyAlignment="1">
      <alignment horizontal="left" vertical="center" indent="1"/>
    </xf>
    <xf numFmtId="0" fontId="65" fillId="0" borderId="0" xfId="0" applyFont="1" applyFill="1" applyBorder="1">
      <alignment vertical="center"/>
    </xf>
    <xf numFmtId="0" fontId="10" fillId="0" borderId="0" xfId="0" applyFont="1" applyFill="1" applyBorder="1">
      <alignment vertical="center"/>
    </xf>
    <xf numFmtId="177" fontId="8" fillId="0" borderId="0" xfId="0" applyNumberFormat="1" applyFont="1" applyFill="1" applyBorder="1" applyAlignment="1">
      <alignment horizontal="center" vertical="center"/>
    </xf>
    <xf numFmtId="176" fontId="8" fillId="0" borderId="0" xfId="66" applyNumberFormat="1" applyFont="1" applyFill="1" applyBorder="1">
      <alignment vertical="center"/>
    </xf>
    <xf numFmtId="0" fontId="64" fillId="0" borderId="0" xfId="66" applyFont="1" applyFill="1" applyBorder="1" applyAlignment="1">
      <alignment horizontal="left" vertical="center"/>
    </xf>
    <xf numFmtId="176" fontId="8" fillId="0" borderId="0" xfId="66" applyNumberFormat="1" applyFont="1" applyFill="1" applyBorder="1" applyAlignment="1">
      <alignment horizontal="right" vertical="center"/>
    </xf>
    <xf numFmtId="0" fontId="0" fillId="0" borderId="27" xfId="66" applyFill="1" applyBorder="1" applyAlignment="1">
      <alignment vertical="center"/>
    </xf>
    <xf numFmtId="182" fontId="81" fillId="0" borderId="9" xfId="66" applyNumberFormat="1" applyFont="1" applyFill="1" applyBorder="1">
      <alignment vertical="center"/>
    </xf>
    <xf numFmtId="182" fontId="50" fillId="0" borderId="0" xfId="78" applyNumberFormat="1" applyFont="1" applyFill="1"/>
    <xf numFmtId="0" fontId="60" fillId="0" borderId="9" xfId="66" applyFont="1" applyFill="1" applyBorder="1" applyAlignment="1">
      <alignment horizontal="left" vertical="center" indent="1" shrinkToFit="1"/>
    </xf>
    <xf numFmtId="0" fontId="8" fillId="0" borderId="9" xfId="0" applyFont="1" applyFill="1" applyBorder="1" applyAlignment="1" applyProtection="1">
      <alignment vertical="center"/>
      <protection locked="0"/>
    </xf>
    <xf numFmtId="0" fontId="8" fillId="0" borderId="9" xfId="66" applyFont="1" applyFill="1" applyBorder="1">
      <alignment vertical="center"/>
    </xf>
    <xf numFmtId="0" fontId="10" fillId="0" borderId="9" xfId="66" applyFont="1" applyFill="1" applyBorder="1" applyAlignment="1">
      <alignment vertical="center" wrapText="1"/>
    </xf>
    <xf numFmtId="0" fontId="10" fillId="0" borderId="9" xfId="66" applyFont="1" applyFill="1" applyBorder="1" applyAlignment="1">
      <alignment horizontal="left" vertical="center" wrapText="1"/>
    </xf>
    <xf numFmtId="176" fontId="41" fillId="0" borderId="0" xfId="78" applyNumberFormat="1" applyFont="1" applyFill="1" applyAlignment="1">
      <alignment horizontal="left" vertical="center"/>
    </xf>
    <xf numFmtId="0" fontId="41" fillId="0" borderId="0" xfId="0" applyFont="1" applyFill="1" applyBorder="1" applyAlignment="1"/>
    <xf numFmtId="0" fontId="8" fillId="0" borderId="0" xfId="0" applyFont="1" applyFill="1" applyBorder="1" applyAlignment="1"/>
    <xf numFmtId="0" fontId="66" fillId="0" borderId="0" xfId="0" applyFont="1" applyFill="1" applyBorder="1" applyAlignment="1">
      <alignment vertical="center"/>
    </xf>
    <xf numFmtId="0" fontId="82" fillId="0" borderId="0" xfId="0" applyFont="1" applyFill="1" applyBorder="1" applyAlignment="1">
      <alignment vertical="center"/>
    </xf>
    <xf numFmtId="0" fontId="83" fillId="0" borderId="0" xfId="0" applyFont="1" applyFill="1" applyAlignment="1">
      <alignment horizontal="center" vertical="center"/>
    </xf>
    <xf numFmtId="177" fontId="83" fillId="0" borderId="0" xfId="0" applyNumberFormat="1" applyFont="1" applyFill="1" applyAlignment="1">
      <alignment horizontal="center" vertical="center"/>
    </xf>
    <xf numFmtId="0" fontId="84" fillId="0" borderId="0" xfId="66" applyFont="1" applyFill="1" applyAlignment="1">
      <alignment horizontal="center" vertical="center"/>
    </xf>
    <xf numFmtId="0" fontId="0" fillId="0" borderId="0" xfId="66" applyFill="1" applyBorder="1" applyAlignment="1">
      <alignment horizontal="right"/>
    </xf>
    <xf numFmtId="0" fontId="0" fillId="0" borderId="0" xfId="66" applyFill="1" applyBorder="1" applyAlignment="1"/>
    <xf numFmtId="0" fontId="8" fillId="0" borderId="24" xfId="0" applyNumberFormat="1" applyFont="1" applyFill="1" applyBorder="1" applyAlignment="1" applyProtection="1">
      <alignment horizontal="left" vertical="center"/>
    </xf>
    <xf numFmtId="0" fontId="8" fillId="4" borderId="24" xfId="0" applyNumberFormat="1" applyFont="1" applyFill="1" applyBorder="1" applyAlignment="1" applyProtection="1">
      <alignment horizontal="left" vertical="center"/>
    </xf>
    <xf numFmtId="0" fontId="8" fillId="3" borderId="24" xfId="0" applyNumberFormat="1" applyFont="1" applyFill="1" applyBorder="1" applyAlignment="1" applyProtection="1">
      <alignment horizontal="left" vertical="center"/>
    </xf>
    <xf numFmtId="3" fontId="8" fillId="3" borderId="22" xfId="0" applyNumberFormat="1" applyFont="1" applyFill="1" applyBorder="1" applyAlignment="1" applyProtection="1">
      <alignment horizontal="right" vertical="center"/>
    </xf>
    <xf numFmtId="3" fontId="8" fillId="4" borderId="20" xfId="0" applyNumberFormat="1" applyFont="1" applyFill="1" applyBorder="1" applyAlignment="1" applyProtection="1">
      <alignment horizontal="right" vertical="center"/>
    </xf>
    <xf numFmtId="0" fontId="8" fillId="0" borderId="19" xfId="0" applyNumberFormat="1" applyFont="1" applyFill="1" applyBorder="1" applyAlignment="1" applyProtection="1">
      <alignment horizontal="left" vertical="center"/>
    </xf>
    <xf numFmtId="0" fontId="8" fillId="0" borderId="21" xfId="0" applyNumberFormat="1" applyFont="1" applyFill="1" applyBorder="1" applyAlignment="1" applyProtection="1">
      <alignment horizontal="left" vertical="center"/>
    </xf>
    <xf numFmtId="0" fontId="8" fillId="3" borderId="19" xfId="0" applyNumberFormat="1" applyFont="1" applyFill="1" applyBorder="1" applyAlignment="1" applyProtection="1">
      <alignment horizontal="left" vertical="center"/>
    </xf>
    <xf numFmtId="0" fontId="27" fillId="3" borderId="21" xfId="0" applyNumberFormat="1" applyFont="1" applyFill="1" applyBorder="1" applyAlignment="1" applyProtection="1">
      <alignment horizontal="left" vertical="center"/>
    </xf>
    <xf numFmtId="0" fontId="8" fillId="0" borderId="16" xfId="0" applyNumberFormat="1" applyFont="1" applyFill="1" applyBorder="1" applyAlignment="1" applyProtection="1">
      <alignment horizontal="left" vertical="center"/>
    </xf>
    <xf numFmtId="0" fontId="8" fillId="0" borderId="18" xfId="0" applyNumberFormat="1" applyFont="1" applyFill="1" applyBorder="1" applyAlignment="1" applyProtection="1">
      <alignment horizontal="left" vertical="center"/>
    </xf>
    <xf numFmtId="3" fontId="8" fillId="0" borderId="17" xfId="0" applyNumberFormat="1" applyFont="1" applyFill="1" applyBorder="1" applyAlignment="1" applyProtection="1">
      <alignment horizontal="right" vertical="center"/>
    </xf>
    <xf numFmtId="3" fontId="8" fillId="4" borderId="22" xfId="0" applyNumberFormat="1" applyFont="1" applyFill="1" applyBorder="1" applyAlignment="1" applyProtection="1">
      <alignment horizontal="right" vertical="center"/>
    </xf>
    <xf numFmtId="0" fontId="64" fillId="0" borderId="0" xfId="66" applyFont="1" applyFill="1">
      <alignment vertical="center"/>
    </xf>
    <xf numFmtId="0" fontId="64" fillId="0" borderId="0" xfId="66" applyFont="1" applyFill="1" applyProtection="1">
      <alignment vertical="center"/>
      <protection locked="0"/>
    </xf>
    <xf numFmtId="0" fontId="39" fillId="0" borderId="9" xfId="66" applyFont="1" applyFill="1" applyBorder="1" applyAlignment="1">
      <alignment vertical="center"/>
    </xf>
    <xf numFmtId="182" fontId="60" fillId="0" borderId="9" xfId="1" applyNumberFormat="1" applyFont="1" applyFill="1" applyBorder="1" applyAlignment="1" applyProtection="1">
      <alignment vertical="center"/>
    </xf>
    <xf numFmtId="182" fontId="53" fillId="0" borderId="9" xfId="0" applyNumberFormat="1" applyFont="1" applyBorder="1">
      <alignment vertical="center"/>
    </xf>
    <xf numFmtId="182" fontId="8" fillId="0" borderId="9" xfId="94" applyNumberFormat="1" applyFont="1" applyFill="1" applyBorder="1" applyAlignment="1" applyProtection="1">
      <alignment horizontal="right" vertical="center"/>
      <protection locked="0"/>
    </xf>
    <xf numFmtId="0" fontId="37" fillId="0" borderId="9" xfId="66" applyFont="1" applyFill="1" applyBorder="1" applyAlignment="1">
      <alignment vertical="center"/>
    </xf>
    <xf numFmtId="0" fontId="0" fillId="0" borderId="0" xfId="66" applyFill="1" applyBorder="1">
      <alignment vertical="center"/>
    </xf>
    <xf numFmtId="41" fontId="8" fillId="0" borderId="9" xfId="0" applyNumberFormat="1" applyFont="1" applyFill="1" applyBorder="1" applyAlignment="1">
      <alignment horizontal="left" vertical="center"/>
    </xf>
    <xf numFmtId="0" fontId="39" fillId="0" borderId="0" xfId="66" applyFont="1" applyFill="1" applyBorder="1">
      <alignment vertical="center"/>
    </xf>
    <xf numFmtId="0" fontId="39" fillId="0" borderId="9" xfId="58" applyFont="1" applyFill="1" applyBorder="1" applyAlignment="1">
      <alignment vertical="center"/>
    </xf>
    <xf numFmtId="182" fontId="39" fillId="0" borderId="9" xfId="66" applyNumberFormat="1" applyFont="1" applyFill="1" applyBorder="1">
      <alignment vertical="center"/>
    </xf>
    <xf numFmtId="0" fontId="0" fillId="0" borderId="0" xfId="66" applyFont="1" applyFill="1">
      <alignment vertical="center"/>
    </xf>
    <xf numFmtId="0" fontId="85" fillId="0" borderId="9" xfId="58" applyFont="1" applyFill="1" applyBorder="1">
      <alignment vertical="center"/>
    </xf>
    <xf numFmtId="182" fontId="86" fillId="0" borderId="9" xfId="66" applyNumberFormat="1" applyFont="1" applyFill="1" applyBorder="1">
      <alignment vertical="center"/>
    </xf>
    <xf numFmtId="0" fontId="0" fillId="0" borderId="0" xfId="66" applyFont="1" applyFill="1" applyAlignment="1">
      <alignment vertical="center"/>
    </xf>
    <xf numFmtId="0" fontId="71" fillId="0" borderId="0" xfId="66" applyFont="1" applyFill="1" applyAlignment="1">
      <alignment vertical="center"/>
    </xf>
    <xf numFmtId="0" fontId="27" fillId="0" borderId="22" xfId="66" applyFont="1" applyFill="1" applyBorder="1" applyAlignment="1">
      <alignment horizontal="center" vertical="center"/>
    </xf>
    <xf numFmtId="176" fontId="27" fillId="0" borderId="9" xfId="72" applyNumberFormat="1" applyFont="1" applyFill="1" applyBorder="1" applyAlignment="1" applyProtection="1">
      <alignment horizontal="center" vertical="center" wrapText="1"/>
      <protection locked="0"/>
    </xf>
    <xf numFmtId="182" fontId="61" fillId="0" borderId="9" xfId="66" applyNumberFormat="1" applyFont="1" applyFill="1" applyBorder="1" applyAlignment="1">
      <alignment vertical="center"/>
    </xf>
    <xf numFmtId="184" fontId="61" fillId="0" borderId="9" xfId="3" applyNumberFormat="1" applyFont="1" applyFill="1" applyBorder="1" applyAlignment="1" applyProtection="1">
      <alignment vertical="center"/>
    </xf>
    <xf numFmtId="0" fontId="8" fillId="0" borderId="9" xfId="83" applyFont="1" applyFill="1" applyBorder="1" applyAlignment="1" applyProtection="1">
      <alignment horizontal="left" vertical="center" wrapText="1"/>
      <protection locked="0"/>
    </xf>
    <xf numFmtId="184" fontId="60" fillId="0" borderId="9" xfId="3" applyNumberFormat="1" applyFont="1" applyFill="1" applyBorder="1" applyAlignment="1" applyProtection="1">
      <alignment vertical="center"/>
    </xf>
    <xf numFmtId="0" fontId="71" fillId="0" borderId="0" xfId="66" applyFont="1" applyFill="1" applyAlignment="1" applyProtection="1">
      <alignment vertical="center"/>
      <protection locked="0"/>
    </xf>
    <xf numFmtId="0" fontId="60" fillId="0" borderId="9" xfId="66" applyFont="1" applyFill="1" applyBorder="1" applyAlignment="1">
      <alignment horizontal="left" vertical="center" indent="1"/>
    </xf>
    <xf numFmtId="182" fontId="27" fillId="0" borderId="9" xfId="56" applyNumberFormat="1" applyFont="1" applyFill="1" applyBorder="1" applyAlignment="1" applyProtection="1">
      <alignment horizontal="right" vertical="center"/>
    </xf>
    <xf numFmtId="189" fontId="87" fillId="0" borderId="0" xfId="69" applyNumberFormat="1" applyFont="1" applyFill="1" applyBorder="1" applyAlignment="1">
      <alignment vertical="center"/>
    </xf>
    <xf numFmtId="0" fontId="0" fillId="0" borderId="0" xfId="66" applyFont="1" applyFill="1" applyAlignment="1" applyProtection="1">
      <alignment vertical="center"/>
    </xf>
    <xf numFmtId="0" fontId="64" fillId="0" borderId="0" xfId="66" applyFont="1" applyFill="1" applyAlignment="1">
      <alignment vertical="center"/>
    </xf>
    <xf numFmtId="0" fontId="27" fillId="0" borderId="9" xfId="66" applyFont="1" applyFill="1" applyBorder="1" applyAlignment="1">
      <alignment horizontal="right" vertical="center"/>
    </xf>
    <xf numFmtId="0" fontId="27" fillId="0" borderId="9" xfId="83" applyFont="1" applyFill="1" applyBorder="1" applyAlignment="1" applyProtection="1">
      <alignment horizontal="right" vertical="center" wrapText="1"/>
      <protection locked="0"/>
    </xf>
    <xf numFmtId="0" fontId="64" fillId="0" borderId="0" xfId="66" applyFont="1" applyFill="1" applyAlignment="1" applyProtection="1">
      <alignment vertical="center"/>
      <protection locked="0"/>
    </xf>
    <xf numFmtId="184" fontId="37" fillId="0" borderId="9" xfId="3" applyNumberFormat="1" applyFont="1" applyFill="1" applyBorder="1" applyAlignment="1" applyProtection="1">
      <alignment horizontal="right" vertical="center" wrapText="1"/>
      <protection locked="0"/>
    </xf>
    <xf numFmtId="0" fontId="37" fillId="0" borderId="9" xfId="83" applyFont="1" applyFill="1" applyBorder="1" applyAlignment="1" applyProtection="1">
      <alignment horizontal="right" vertical="center" wrapText="1"/>
      <protection locked="0"/>
    </xf>
    <xf numFmtId="0" fontId="53" fillId="0" borderId="9" xfId="66" applyFont="1" applyFill="1" applyBorder="1" applyAlignment="1">
      <alignment vertical="center"/>
    </xf>
    <xf numFmtId="0" fontId="71" fillId="0" borderId="9" xfId="66" applyFont="1" applyFill="1" applyBorder="1" applyAlignment="1">
      <alignment vertical="center"/>
    </xf>
    <xf numFmtId="190" fontId="8" fillId="0" borderId="9" xfId="78" applyNumberFormat="1" applyFont="1" applyFill="1" applyBorder="1" applyAlignment="1" applyProtection="1">
      <alignment horizontal="left" vertical="center" wrapText="1"/>
    </xf>
    <xf numFmtId="0" fontId="64" fillId="0" borderId="9" xfId="66" applyFont="1" applyFill="1" applyBorder="1" applyAlignment="1">
      <alignment vertical="center"/>
    </xf>
    <xf numFmtId="0" fontId="27" fillId="0" borderId="9" xfId="69" applyNumberFormat="1" applyFont="1" applyFill="1" applyBorder="1" applyAlignment="1" applyProtection="1">
      <alignment horizontal="right" vertical="center"/>
    </xf>
    <xf numFmtId="190" fontId="8" fillId="0" borderId="0" xfId="69" applyNumberFormat="1" applyFont="1" applyFill="1" applyAlignment="1">
      <alignment vertical="center"/>
    </xf>
    <xf numFmtId="187" fontId="8" fillId="0" borderId="0" xfId="69" applyNumberFormat="1" applyFont="1" applyFill="1" applyBorder="1" applyAlignment="1">
      <alignment vertical="center"/>
    </xf>
    <xf numFmtId="190" fontId="37" fillId="0" borderId="23" xfId="69" applyNumberFormat="1" applyFont="1" applyFill="1" applyBorder="1" applyAlignment="1">
      <alignment horizontal="left" vertical="center" wrapText="1"/>
    </xf>
    <xf numFmtId="190" fontId="37" fillId="0" borderId="23" xfId="69" applyNumberFormat="1" applyFont="1" applyFill="1" applyBorder="1" applyAlignment="1">
      <alignment horizontal="left" vertical="center"/>
    </xf>
  </cellXfs>
  <cellStyles count="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计算 2" xfId="49"/>
    <cellStyle name="标题 5" xfId="50"/>
    <cellStyle name="百分比 2" xfId="51"/>
    <cellStyle name="标题 1 2" xfId="52"/>
    <cellStyle name="常规 2 2 2" xfId="53"/>
    <cellStyle name="常规 2 2 3" xfId="54"/>
    <cellStyle name="输出 2" xfId="55"/>
    <cellStyle name="千位分隔[0] 2" xfId="56"/>
    <cellStyle name="常规 2 2" xfId="57"/>
    <cellStyle name="常规 2 3" xfId="58"/>
    <cellStyle name="常规 10" xfId="59"/>
    <cellStyle name="适中 2" xfId="60"/>
    <cellStyle name="常规 2 3 2" xfId="61"/>
    <cellStyle name="标题 2 2" xfId="62"/>
    <cellStyle name="标题 3 2" xfId="63"/>
    <cellStyle name="标题 4 2" xfId="64"/>
    <cellStyle name="差 2" xfId="65"/>
    <cellStyle name="常规 2" xfId="66"/>
    <cellStyle name="千位分隔[0] 3 2" xfId="67"/>
    <cellStyle name="常规 2 5" xfId="68"/>
    <cellStyle name="常规 2 6" xfId="69"/>
    <cellStyle name="输入 2" xfId="70"/>
    <cellStyle name="常规 2 9" xfId="71"/>
    <cellStyle name="常规_2007人代会数据 2" xfId="72"/>
    <cellStyle name="常规 3" xfId="73"/>
    <cellStyle name="常规 3 2" xfId="74"/>
    <cellStyle name="常规 3 3" xfId="75"/>
    <cellStyle name="常规 3 4" xfId="76"/>
    <cellStyle name="常规 3 5" xfId="77"/>
    <cellStyle name="常规 4" xfId="78"/>
    <cellStyle name="常规 5" xfId="79"/>
    <cellStyle name="注释 2" xfId="80"/>
    <cellStyle name="常规 6 2" xfId="81"/>
    <cellStyle name="常规 7" xfId="82"/>
    <cellStyle name="常规 9" xfId="83"/>
    <cellStyle name="好 2" xfId="84"/>
    <cellStyle name="汇总 2" xfId="85"/>
    <cellStyle name="检查单元格 2" xfId="86"/>
    <cellStyle name="解释性文本 2" xfId="87"/>
    <cellStyle name="警告文本 2" xfId="88"/>
    <cellStyle name="链接单元格 2" xfId="89"/>
    <cellStyle name="千位分隔 2 2" xfId="90"/>
    <cellStyle name="千位分隔 2 3 2 2 2 2" xfId="91"/>
    <cellStyle name="千位分隔 2 4 2" xfId="92"/>
    <cellStyle name="千位分隔[0] 7" xfId="93"/>
    <cellStyle name="常规_2010年财政预算草案（原始稿）" xfId="94"/>
  </cellStyles>
  <tableStyles count="0" defaultTableStyle="TableStyleMedium9" defaultPivotStyle="PivotStyleLight16"/>
  <colors>
    <mruColors>
      <color rgb="0000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externalLink" Target="externalLinks/externalLink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608;&#23567;&#21321;\2023&#24180;&#36164;&#26009;\1&#12289;&#26412;&#21439;&#36164;&#26009;\101&#12289;2023&#24180;&#39044;&#31639;\2023&#24180;&#39044;&#20915;&#31639;&#25253;&#21578;\3.&#24043;&#28330;&#21439;2022&#24180;&#36130;&#25919;&#39044;&#31639;&#25191;&#34892;&#21644;2023&#24180;&#36130;&#25919;&#39044;&#31639;&#65288;&#33609;&#26696;&#65289;&#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2022年巫溪县财政预算收入执行表"/>
      <sheetName val="2-2022巫溪县财政预算支出执行表"/>
      <sheetName val="3-2022巫溪县一般公共预算收支执行表"/>
      <sheetName val="4-2022巫溪县一般公共预算本级支出执行表"/>
      <sheetName val="5-2022年巫溪县一般公共预算转移性收入表"/>
      <sheetName val="6-2022年政府性基金预算收支执行表"/>
      <sheetName val="7-2022年巫溪县政府性基金预算本级支出执行表"/>
      <sheetName val="8-2022巫溪县政府性基金转移性收入表"/>
      <sheetName val="9-2022年巫溪县国有资本经营预算收支执行表"/>
      <sheetName val="10-2023年巫溪县一般公共预算收支预算表"/>
      <sheetName val="11-2023年巫溪县一般公共预算本级支出预算表"/>
      <sheetName val="12-2023年巫溪县一般公共预算本级支出预算表（功能分类）"/>
      <sheetName val="13-2023巫溪县一般公共预算本级基本支出预算表 "/>
      <sheetName val="14-2023年巫溪县一般公共预算转移性收入表"/>
      <sheetName val="15-2023年巫溪县政府性基金预算收支预算表"/>
      <sheetName val="16-2023年巫溪县政府性基金预算本级支出预算表"/>
      <sheetName val="17-2023年巫溪县政府性基金预算转移性收入表"/>
      <sheetName val="18-2023年部门预算（功能分类汇总）"/>
      <sheetName val="19-2023年部门预算（经济分类汇总）"/>
      <sheetName val="20-2023年部门预算功能分类明细表"/>
      <sheetName val="21-2023年部门预算经济分类明细表"/>
      <sheetName val="22-2023年政府采购预算表"/>
      <sheetName val="23-2022债务限额、余额"/>
      <sheetName val="24-一般债务余额"/>
      <sheetName val="25-专项债务余额"/>
      <sheetName val="26-债务还本付息"/>
      <sheetName val="27-2023年提前下达"/>
    </sheetNames>
    <sheetDataSet>
      <sheetData sheetId="0"/>
      <sheetData sheetId="1"/>
      <sheetData sheetId="2">
        <row r="7">
          <cell r="M7">
            <v>47582</v>
          </cell>
        </row>
        <row r="8">
          <cell r="F8">
            <v>11246</v>
          </cell>
        </row>
        <row r="9">
          <cell r="F9">
            <v>4717</v>
          </cell>
        </row>
        <row r="9">
          <cell r="M9">
            <v>195</v>
          </cell>
        </row>
        <row r="10">
          <cell r="F10">
            <v>1571</v>
          </cell>
        </row>
        <row r="10">
          <cell r="M10">
            <v>15116</v>
          </cell>
        </row>
        <row r="11">
          <cell r="F11">
            <v>1028</v>
          </cell>
        </row>
        <row r="11">
          <cell r="M11">
            <v>99902</v>
          </cell>
        </row>
        <row r="12">
          <cell r="F12">
            <v>1808</v>
          </cell>
        </row>
        <row r="12">
          <cell r="M12">
            <v>1048</v>
          </cell>
        </row>
        <row r="13">
          <cell r="F13">
            <v>1236</v>
          </cell>
        </row>
        <row r="13">
          <cell r="M13">
            <v>4287</v>
          </cell>
        </row>
        <row r="14">
          <cell r="F14">
            <v>589</v>
          </cell>
        </row>
        <row r="14">
          <cell r="M14">
            <v>69625</v>
          </cell>
        </row>
        <row r="15">
          <cell r="F15">
            <v>5168</v>
          </cell>
        </row>
        <row r="15">
          <cell r="M15">
            <v>35023</v>
          </cell>
        </row>
        <row r="16">
          <cell r="F16">
            <v>1739</v>
          </cell>
        </row>
        <row r="16">
          <cell r="M16">
            <v>16954</v>
          </cell>
        </row>
        <row r="17">
          <cell r="F17">
            <v>3480</v>
          </cell>
        </row>
        <row r="17">
          <cell r="M17">
            <v>12123</v>
          </cell>
        </row>
        <row r="18">
          <cell r="F18">
            <v>3709</v>
          </cell>
        </row>
        <row r="18">
          <cell r="M18">
            <v>121305</v>
          </cell>
        </row>
        <row r="19">
          <cell r="F19">
            <v>2506</v>
          </cell>
        </row>
        <row r="19">
          <cell r="M19">
            <v>27982</v>
          </cell>
        </row>
        <row r="20">
          <cell r="F20">
            <v>154</v>
          </cell>
        </row>
        <row r="20">
          <cell r="M20">
            <v>694</v>
          </cell>
        </row>
        <row r="21">
          <cell r="F21">
            <v>78</v>
          </cell>
        </row>
        <row r="21">
          <cell r="M21">
            <v>808</v>
          </cell>
        </row>
        <row r="22">
          <cell r="F22">
            <v>49406</v>
          </cell>
        </row>
        <row r="23">
          <cell r="F23">
            <v>5022</v>
          </cell>
        </row>
        <row r="24">
          <cell r="F24">
            <v>712</v>
          </cell>
        </row>
        <row r="24">
          <cell r="M24">
            <v>6000</v>
          </cell>
        </row>
        <row r="25">
          <cell r="F25">
            <v>4591</v>
          </cell>
        </row>
        <row r="25">
          <cell r="M25">
            <v>19474</v>
          </cell>
        </row>
        <row r="26">
          <cell r="F26">
            <v>35434</v>
          </cell>
        </row>
        <row r="26">
          <cell r="M26">
            <v>478</v>
          </cell>
        </row>
        <row r="27">
          <cell r="M27">
            <v>7155</v>
          </cell>
        </row>
        <row r="28">
          <cell r="F28">
            <v>403</v>
          </cell>
        </row>
        <row r="29">
          <cell r="F29">
            <v>3244</v>
          </cell>
        </row>
      </sheetData>
      <sheetData sheetId="3"/>
      <sheetData sheetId="4"/>
      <sheetData sheetId="5">
        <row r="8">
          <cell r="M8">
            <v>120</v>
          </cell>
        </row>
        <row r="9">
          <cell r="M9">
            <v>30743</v>
          </cell>
        </row>
        <row r="10">
          <cell r="M10">
            <v>6603</v>
          </cell>
        </row>
        <row r="13">
          <cell r="M13">
            <v>120951</v>
          </cell>
        </row>
        <row r="15">
          <cell r="M15">
            <v>1</v>
          </cell>
        </row>
        <row r="19">
          <cell r="F19">
            <v>18743</v>
          </cell>
        </row>
        <row r="19">
          <cell r="M19">
            <v>2063</v>
          </cell>
        </row>
        <row r="20">
          <cell r="F20">
            <v>19016</v>
          </cell>
        </row>
        <row r="22">
          <cell r="F22">
            <v>123000</v>
          </cell>
        </row>
        <row r="22">
          <cell r="M22">
            <v>0</v>
          </cell>
        </row>
        <row r="23">
          <cell r="F23">
            <v>123000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I37"/>
  <sheetViews>
    <sheetView showZeros="0" workbookViewId="0">
      <selection activeCell="G14" sqref="G14"/>
    </sheetView>
  </sheetViews>
  <sheetFormatPr defaultColWidth="9" defaultRowHeight="21.95" customHeight="1"/>
  <cols>
    <col min="1" max="1" width="40.125" style="576" customWidth="1"/>
    <col min="2" max="2" width="17.375" style="576" customWidth="1"/>
    <col min="3" max="3" width="18.875" style="576" customWidth="1"/>
    <col min="4" max="4" width="16.125" style="576" customWidth="1"/>
    <col min="5" max="244" width="9" style="576" customWidth="1"/>
    <col min="245" max="16375" width="9" style="576"/>
  </cols>
  <sheetData>
    <row r="1" s="576" customFormat="1" ht="18" customHeight="1" spans="1:9">
      <c r="A1" s="283" t="s">
        <v>0</v>
      </c>
      <c r="B1" s="283"/>
      <c r="C1" s="283"/>
      <c r="D1" s="283"/>
    </row>
    <row r="2" s="576" customFormat="1" ht="27.75" customHeight="1" spans="1:9">
      <c r="A2" s="284" t="s">
        <v>1</v>
      </c>
      <c r="B2" s="284"/>
      <c r="C2" s="284"/>
      <c r="D2" s="284"/>
    </row>
    <row r="3" s="576" customFormat="1" customHeight="1" spans="1:9">
      <c r="A3" s="414"/>
      <c r="B3" s="415" t="s">
        <v>2</v>
      </c>
      <c r="C3" s="415"/>
      <c r="D3" s="415"/>
    </row>
    <row r="4" s="577" customFormat="1" ht="24.95" customHeight="1" spans="1:9">
      <c r="A4" s="578" t="s">
        <v>3</v>
      </c>
      <c r="B4" s="291" t="s">
        <v>4</v>
      </c>
      <c r="C4" s="291" t="s">
        <v>5</v>
      </c>
      <c r="D4" s="291" t="s">
        <v>6</v>
      </c>
    </row>
    <row r="5" s="577" customFormat="1" ht="24.95" customHeight="1" spans="1:9">
      <c r="A5" s="291" t="s">
        <v>7</v>
      </c>
      <c r="B5" s="590">
        <f>B6+B30+B32</f>
        <v>114581</v>
      </c>
      <c r="C5" s="590">
        <f>C6+C30+C32</f>
        <v>139775</v>
      </c>
      <c r="D5" s="417">
        <f t="shared" ref="D5:D30" si="0">C5/B5-1</f>
        <v>0.219879386634782</v>
      </c>
    </row>
    <row r="6" s="589" customFormat="1" ht="24.95" customHeight="1" spans="1:9">
      <c r="A6" s="418" t="s">
        <v>8</v>
      </c>
      <c r="B6" s="591">
        <f>B7+B22</f>
        <v>73905</v>
      </c>
      <c r="C6" s="591">
        <f>C7+C22</f>
        <v>88435</v>
      </c>
      <c r="D6" s="417">
        <f t="shared" si="0"/>
        <v>0.196603748054935</v>
      </c>
      <c r="I6" s="592"/>
    </row>
    <row r="7" s="576" customFormat="1" ht="24.95" customHeight="1" spans="1:9">
      <c r="A7" s="420" t="s">
        <v>9</v>
      </c>
      <c r="B7" s="420">
        <f>SUM(B8:B21)</f>
        <v>44347</v>
      </c>
      <c r="C7" s="420">
        <f>SUM(C8:C21)</f>
        <v>39029</v>
      </c>
      <c r="D7" s="593">
        <f t="shared" si="0"/>
        <v>-0.119917920039687</v>
      </c>
    </row>
    <row r="8" s="576" customFormat="1" ht="24.95" customHeight="1" spans="1:9">
      <c r="A8" s="420" t="s">
        <v>10</v>
      </c>
      <c r="B8" s="425">
        <v>18247</v>
      </c>
      <c r="C8" s="425">
        <v>11246</v>
      </c>
      <c r="D8" s="593">
        <f t="shared" si="0"/>
        <v>-0.383679508960377</v>
      </c>
    </row>
    <row r="9" s="576" customFormat="1" ht="24.95" customHeight="1" spans="1:9">
      <c r="A9" s="420" t="s">
        <v>11</v>
      </c>
      <c r="B9" s="425">
        <v>5276</v>
      </c>
      <c r="C9" s="425">
        <v>4717</v>
      </c>
      <c r="D9" s="593">
        <f t="shared" si="0"/>
        <v>-0.105951478392722</v>
      </c>
    </row>
    <row r="10" s="576" customFormat="1" ht="24.95" customHeight="1" spans="1:9">
      <c r="A10" s="420" t="s">
        <v>12</v>
      </c>
      <c r="B10" s="425">
        <v>2193</v>
      </c>
      <c r="C10" s="425">
        <v>1571</v>
      </c>
      <c r="D10" s="593">
        <f t="shared" si="0"/>
        <v>-0.283629730962152</v>
      </c>
    </row>
    <row r="11" s="576" customFormat="1" ht="24.95" customHeight="1" spans="1:9">
      <c r="A11" s="420" t="s">
        <v>13</v>
      </c>
      <c r="B11" s="425">
        <v>921</v>
      </c>
      <c r="C11" s="425">
        <v>1028</v>
      </c>
      <c r="D11" s="593">
        <f t="shared" si="0"/>
        <v>0.116178067318133</v>
      </c>
    </row>
    <row r="12" s="576" customFormat="1" ht="24.95" customHeight="1" spans="1:9">
      <c r="A12" s="420" t="s">
        <v>14</v>
      </c>
      <c r="B12" s="425">
        <v>2044</v>
      </c>
      <c r="C12" s="425">
        <v>1808</v>
      </c>
      <c r="D12" s="593">
        <f t="shared" si="0"/>
        <v>-0.11545988258317</v>
      </c>
    </row>
    <row r="13" s="576" customFormat="1" ht="24.95" customHeight="1" spans="1:9">
      <c r="A13" s="420" t="s">
        <v>15</v>
      </c>
      <c r="B13" s="425">
        <v>1339</v>
      </c>
      <c r="C13" s="425">
        <v>1236</v>
      </c>
      <c r="D13" s="593">
        <f t="shared" si="0"/>
        <v>-0.0769230769230769</v>
      </c>
    </row>
    <row r="14" s="576" customFormat="1" ht="24.95" customHeight="1" spans="1:9">
      <c r="A14" s="420" t="s">
        <v>16</v>
      </c>
      <c r="B14" s="425">
        <v>799</v>
      </c>
      <c r="C14" s="425">
        <v>589</v>
      </c>
      <c r="D14" s="593">
        <f t="shared" si="0"/>
        <v>-0.262828535669587</v>
      </c>
    </row>
    <row r="15" s="576" customFormat="1" ht="24.95" customHeight="1" spans="1:9">
      <c r="A15" s="420" t="s">
        <v>17</v>
      </c>
      <c r="B15" s="425">
        <v>1753</v>
      </c>
      <c r="C15" s="425">
        <v>5168</v>
      </c>
      <c r="D15" s="593">
        <f t="shared" si="0"/>
        <v>1.94808899030234</v>
      </c>
    </row>
    <row r="16" s="576" customFormat="1" ht="24.95" customHeight="1" spans="1:9">
      <c r="A16" s="420" t="s">
        <v>18</v>
      </c>
      <c r="B16" s="425">
        <v>994</v>
      </c>
      <c r="C16" s="425">
        <v>1739</v>
      </c>
      <c r="D16" s="593">
        <f t="shared" si="0"/>
        <v>0.749496981891348</v>
      </c>
    </row>
    <row r="17" s="576" customFormat="1" ht="24.95" customHeight="1" spans="1:4">
      <c r="A17" s="420" t="s">
        <v>19</v>
      </c>
      <c r="B17" s="425">
        <v>3579</v>
      </c>
      <c r="C17" s="425">
        <v>3480</v>
      </c>
      <c r="D17" s="593">
        <f t="shared" si="0"/>
        <v>-0.0276613579212071</v>
      </c>
    </row>
    <row r="18" s="576" customFormat="1" ht="24.95" customHeight="1" spans="1:4">
      <c r="A18" s="420" t="s">
        <v>20</v>
      </c>
      <c r="B18" s="425">
        <v>4906</v>
      </c>
      <c r="C18" s="425">
        <v>3709</v>
      </c>
      <c r="D18" s="593">
        <f t="shared" si="0"/>
        <v>-0.243986954749287</v>
      </c>
    </row>
    <row r="19" s="576" customFormat="1" ht="24.95" customHeight="1" spans="1:4">
      <c r="A19" s="420" t="s">
        <v>21</v>
      </c>
      <c r="B19" s="425">
        <v>2100</v>
      </c>
      <c r="C19" s="425">
        <v>2506</v>
      </c>
      <c r="D19" s="593">
        <f t="shared" si="0"/>
        <v>0.193333333333333</v>
      </c>
    </row>
    <row r="20" s="576" customFormat="1" ht="24.95" customHeight="1" spans="1:4">
      <c r="A20" s="420" t="s">
        <v>22</v>
      </c>
      <c r="B20" s="425">
        <v>188</v>
      </c>
      <c r="C20" s="425">
        <v>154</v>
      </c>
      <c r="D20" s="593">
        <f t="shared" si="0"/>
        <v>-0.180851063829787</v>
      </c>
    </row>
    <row r="21" s="576" customFormat="1" ht="24.95" customHeight="1" spans="1:4">
      <c r="A21" s="276" t="s">
        <v>23</v>
      </c>
      <c r="B21" s="425">
        <v>8</v>
      </c>
      <c r="C21" s="425">
        <v>78</v>
      </c>
      <c r="D21" s="593">
        <f t="shared" si="0"/>
        <v>8.75</v>
      </c>
    </row>
    <row r="22" s="576" customFormat="1" ht="24.95" customHeight="1" spans="1:4">
      <c r="A22" s="420" t="s">
        <v>24</v>
      </c>
      <c r="B22" s="594">
        <f>SUM(B23:B29)</f>
        <v>29558</v>
      </c>
      <c r="C22" s="594">
        <f>SUM(C23:C29)</f>
        <v>49406</v>
      </c>
      <c r="D22" s="593">
        <f t="shared" si="0"/>
        <v>0.671493335137695</v>
      </c>
    </row>
    <row r="23" s="576" customFormat="1" ht="24.95" customHeight="1" spans="1:4">
      <c r="A23" s="420" t="s">
        <v>25</v>
      </c>
      <c r="B23" s="420">
        <v>4205</v>
      </c>
      <c r="C23" s="420">
        <v>5022</v>
      </c>
      <c r="D23" s="593">
        <f t="shared" si="0"/>
        <v>0.194292508917955</v>
      </c>
    </row>
    <row r="24" s="576" customFormat="1" ht="24.95" customHeight="1" spans="1:4">
      <c r="A24" s="420" t="s">
        <v>26</v>
      </c>
      <c r="B24" s="420">
        <v>2176</v>
      </c>
      <c r="C24" s="420">
        <v>712</v>
      </c>
      <c r="D24" s="593">
        <f t="shared" si="0"/>
        <v>-0.672794117647059</v>
      </c>
    </row>
    <row r="25" s="576" customFormat="1" ht="24.95" customHeight="1" spans="1:4">
      <c r="A25" s="420" t="s">
        <v>27</v>
      </c>
      <c r="B25" s="420">
        <v>2828</v>
      </c>
      <c r="C25" s="420">
        <v>4591</v>
      </c>
      <c r="D25" s="593">
        <f t="shared" si="0"/>
        <v>0.623408769448373</v>
      </c>
    </row>
    <row r="26" s="576" customFormat="1" ht="24.95" customHeight="1" spans="1:4">
      <c r="A26" s="420" t="s">
        <v>28</v>
      </c>
      <c r="B26" s="420">
        <v>15429</v>
      </c>
      <c r="C26" s="420">
        <v>35434</v>
      </c>
      <c r="D26" s="593">
        <f t="shared" si="0"/>
        <v>1.29658435413831</v>
      </c>
    </row>
    <row r="27" s="576" customFormat="1" ht="24.95" customHeight="1" spans="1:4">
      <c r="A27" s="420" t="s">
        <v>29</v>
      </c>
      <c r="B27" s="430"/>
      <c r="C27" s="430"/>
      <c r="D27" s="593" t="e">
        <f t="shared" si="0"/>
        <v>#DIV/0!</v>
      </c>
    </row>
    <row r="28" s="576" customFormat="1" ht="24.95" customHeight="1" spans="1:4">
      <c r="A28" s="595" t="s">
        <v>30</v>
      </c>
      <c r="B28" s="431">
        <v>869</v>
      </c>
      <c r="C28" s="431">
        <v>403</v>
      </c>
      <c r="D28" s="593">
        <f t="shared" si="0"/>
        <v>-0.536248561565017</v>
      </c>
    </row>
    <row r="29" s="576" customFormat="1" ht="24.95" customHeight="1" spans="1:4">
      <c r="A29" s="420" t="s">
        <v>31</v>
      </c>
      <c r="B29" s="420">
        <v>4051</v>
      </c>
      <c r="C29" s="420">
        <v>3244</v>
      </c>
      <c r="D29" s="593">
        <f t="shared" si="0"/>
        <v>-0.199210071587262</v>
      </c>
    </row>
    <row r="30" s="589" customFormat="1" ht="24.95" customHeight="1" spans="1:4">
      <c r="A30" s="418" t="s">
        <v>32</v>
      </c>
      <c r="B30" s="596">
        <v>40566</v>
      </c>
      <c r="C30" s="596">
        <v>51340</v>
      </c>
      <c r="D30" s="417">
        <f t="shared" si="0"/>
        <v>0.265591874969186</v>
      </c>
    </row>
    <row r="31" s="589" customFormat="1" ht="24.95" customHeight="1" spans="1:4">
      <c r="A31" s="597" t="s">
        <v>33</v>
      </c>
      <c r="B31" s="598">
        <v>33139</v>
      </c>
      <c r="C31" s="598">
        <v>38667</v>
      </c>
      <c r="D31" s="417"/>
    </row>
    <row r="32" s="589" customFormat="1" ht="24.95" customHeight="1" spans="1:4">
      <c r="A32" s="418" t="s">
        <v>34</v>
      </c>
      <c r="B32" s="596">
        <v>110</v>
      </c>
      <c r="C32" s="596"/>
      <c r="D32" s="417">
        <f>C32/B32-1</f>
        <v>-1</v>
      </c>
    </row>
    <row r="33" s="589" customFormat="1" ht="20.45" customHeight="1" spans="1:9">
      <c r="A33" s="582" t="s">
        <v>35</v>
      </c>
      <c r="B33" s="586" t="s">
        <v>36</v>
      </c>
      <c r="C33" s="586" t="s">
        <v>36</v>
      </c>
      <c r="D33" s="599" t="s">
        <v>36</v>
      </c>
      <c r="F33" s="600"/>
      <c r="G33" s="600"/>
      <c r="H33" s="600"/>
      <c r="I33" s="601"/>
    </row>
    <row r="34" s="576" customFormat="1" customHeight="1" spans="1:9">
      <c r="A34" s="602" t="s">
        <v>37</v>
      </c>
      <c r="B34" s="602"/>
      <c r="C34" s="603"/>
      <c r="D34" s="603"/>
    </row>
    <row r="35" s="576" customFormat="1" customHeight="1"/>
    <row r="36" s="576" customFormat="1" customHeight="1" spans="1:9">
      <c r="I36" s="588"/>
    </row>
    <row r="37" s="576" customFormat="1" customHeight="1" spans="1:9">
      <c r="I37" s="588"/>
    </row>
  </sheetData>
  <mergeCells count="4">
    <mergeCell ref="A1:D1"/>
    <mergeCell ref="A2:D2"/>
    <mergeCell ref="B3:D3"/>
    <mergeCell ref="A34:D34"/>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E21"/>
  <sheetViews>
    <sheetView showZeros="0" workbookViewId="0">
      <selection activeCell="J12" sqref="J12"/>
    </sheetView>
  </sheetViews>
  <sheetFormatPr defaultColWidth="9" defaultRowHeight="20.1" customHeight="1" outlineLevelCol="4"/>
  <cols>
    <col min="1" max="1" width="39" style="254" customWidth="1"/>
    <col min="2" max="2" width="11.8833333333333" style="255" customWidth="1"/>
    <col min="3" max="3" width="51.1333333333333" style="256" customWidth="1"/>
    <col min="4" max="4" width="11.8833333333333" style="257" customWidth="1"/>
    <col min="5" max="5" width="13" style="258" customWidth="1"/>
    <col min="6" max="16384" width="9" style="258"/>
  </cols>
  <sheetData>
    <row r="1" customHeight="1" spans="1:5">
      <c r="A1" s="3" t="s">
        <v>3155</v>
      </c>
      <c r="B1" s="3"/>
      <c r="C1" s="3"/>
      <c r="D1" s="3"/>
    </row>
    <row r="2" ht="29.25" customHeight="1" spans="1:5">
      <c r="A2" s="197" t="s">
        <v>3156</v>
      </c>
      <c r="B2" s="197"/>
      <c r="C2" s="197"/>
      <c r="D2" s="197"/>
    </row>
    <row r="3" ht="11.25" customHeight="1" spans="1:5">
      <c r="A3" s="496"/>
      <c r="B3" s="497"/>
      <c r="C3" s="496"/>
      <c r="D3" s="498"/>
    </row>
    <row r="4" customHeight="1" spans="1:5">
      <c r="A4" s="259"/>
      <c r="B4" s="259"/>
      <c r="C4" s="259"/>
      <c r="D4" s="260" t="s">
        <v>2</v>
      </c>
    </row>
    <row r="5" ht="24" customHeight="1" spans="1:5">
      <c r="A5" s="261" t="s">
        <v>3157</v>
      </c>
      <c r="B5" s="262" t="s">
        <v>74</v>
      </c>
      <c r="C5" s="261" t="s">
        <v>2456</v>
      </c>
      <c r="D5" s="262" t="s">
        <v>74</v>
      </c>
    </row>
    <row r="6" ht="24" customHeight="1" spans="1:5">
      <c r="A6" s="334" t="s">
        <v>2457</v>
      </c>
      <c r="B6" s="499">
        <f>SUM(B7:B16)</f>
        <v>18743</v>
      </c>
      <c r="C6" s="334" t="s">
        <v>3158</v>
      </c>
      <c r="D6" s="499">
        <f>SUM(D7:D19)</f>
        <v>0</v>
      </c>
      <c r="E6" s="255"/>
    </row>
    <row r="7" ht="24" customHeight="1" spans="1:5">
      <c r="A7" s="189" t="s">
        <v>3159</v>
      </c>
      <c r="B7" s="264"/>
      <c r="C7" s="265" t="s">
        <v>3160</v>
      </c>
      <c r="D7" s="500"/>
      <c r="E7" s="255"/>
    </row>
    <row r="8" ht="21" customHeight="1" spans="1:5">
      <c r="A8" s="189" t="s">
        <v>2114</v>
      </c>
      <c r="B8" s="264"/>
      <c r="C8" s="265" t="s">
        <v>3161</v>
      </c>
      <c r="D8" s="209"/>
    </row>
    <row r="9" ht="21" customHeight="1" spans="1:5">
      <c r="A9" s="189" t="s">
        <v>3162</v>
      </c>
      <c r="B9" s="264">
        <v>351</v>
      </c>
      <c r="C9" s="265" t="s">
        <v>3163</v>
      </c>
      <c r="D9" s="209"/>
    </row>
    <row r="10" ht="21" customHeight="1" spans="1:5">
      <c r="A10" s="189" t="s">
        <v>2118</v>
      </c>
      <c r="B10" s="264"/>
      <c r="C10" s="265" t="s">
        <v>3164</v>
      </c>
      <c r="D10" s="209"/>
    </row>
    <row r="11" ht="21" customHeight="1" spans="1:5">
      <c r="A11" s="189" t="s">
        <v>3165</v>
      </c>
      <c r="B11" s="264">
        <v>3463</v>
      </c>
      <c r="C11" s="265" t="s">
        <v>3166</v>
      </c>
      <c r="D11" s="209"/>
    </row>
    <row r="12" ht="21" customHeight="1" spans="1:5">
      <c r="A12" s="189" t="s">
        <v>3167</v>
      </c>
      <c r="B12" s="264">
        <v>12633</v>
      </c>
      <c r="C12" s="265" t="s">
        <v>3168</v>
      </c>
      <c r="D12" s="209"/>
    </row>
    <row r="13" ht="21" customHeight="1" spans="1:5">
      <c r="A13" s="189" t="s">
        <v>2121</v>
      </c>
      <c r="B13" s="264"/>
      <c r="C13" s="265" t="s">
        <v>3169</v>
      </c>
      <c r="D13" s="209"/>
    </row>
    <row r="14" ht="21" customHeight="1" spans="1:5">
      <c r="A14" s="189" t="s">
        <v>3170</v>
      </c>
      <c r="B14" s="264"/>
      <c r="C14" s="265" t="s">
        <v>3171</v>
      </c>
      <c r="D14" s="209"/>
    </row>
    <row r="15" ht="21" customHeight="1" spans="1:5">
      <c r="A15" s="189" t="s">
        <v>3172</v>
      </c>
      <c r="B15" s="264">
        <v>2296</v>
      </c>
      <c r="C15" s="265" t="s">
        <v>3173</v>
      </c>
      <c r="D15" s="209"/>
    </row>
    <row r="16" ht="21" customHeight="1" spans="1:5">
      <c r="A16" s="208"/>
      <c r="B16" s="209"/>
      <c r="C16" s="265" t="s">
        <v>3174</v>
      </c>
      <c r="D16" s="209"/>
    </row>
    <row r="17" ht="21" customHeight="1" spans="1:4">
      <c r="A17" s="208"/>
      <c r="B17" s="209"/>
      <c r="C17" s="265" t="s">
        <v>3175</v>
      </c>
      <c r="D17" s="209"/>
    </row>
    <row r="18" ht="21" customHeight="1" spans="1:4">
      <c r="A18" s="208"/>
      <c r="B18" s="209"/>
      <c r="C18" s="265" t="s">
        <v>3176</v>
      </c>
      <c r="D18" s="209"/>
    </row>
    <row r="19" ht="21" customHeight="1" spans="1:4">
      <c r="A19" s="208"/>
      <c r="B19" s="209"/>
      <c r="C19" s="265" t="s">
        <v>3177</v>
      </c>
      <c r="D19" s="209"/>
    </row>
    <row r="20" customHeight="1" spans="1:4">
      <c r="A20" s="328" t="s">
        <v>2573</v>
      </c>
      <c r="B20" s="328"/>
      <c r="C20" s="328"/>
      <c r="D20" s="328"/>
    </row>
    <row r="21" customHeight="1" spans="1:4">
      <c r="B21" s="228"/>
    </row>
  </sheetData>
  <mergeCells count="5">
    <mergeCell ref="A1:B1"/>
    <mergeCell ref="C1:D1"/>
    <mergeCell ref="A2:D2"/>
    <mergeCell ref="A4:C4"/>
    <mergeCell ref="A20:D20"/>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M27"/>
  <sheetViews>
    <sheetView showZeros="0" workbookViewId="0">
      <selection activeCell="K8" sqref="K8"/>
    </sheetView>
  </sheetViews>
  <sheetFormatPr defaultColWidth="12.75" defaultRowHeight="13.5"/>
  <cols>
    <col min="1" max="1" width="33" style="172" customWidth="1"/>
    <col min="2" max="4" width="12.6333333333333" style="194" customWidth="1"/>
    <col min="5" max="5" width="13.1333333333333" style="194" customWidth="1"/>
    <col min="6" max="6" width="37.3833333333333" style="195" customWidth="1"/>
    <col min="7" max="9" width="12.5" style="196" customWidth="1"/>
    <col min="10" max="10" width="11.6333333333333" style="172" customWidth="1"/>
    <col min="11" max="256" width="9" style="172" customWidth="1"/>
    <col min="257" max="257" width="29.6333333333333" style="172" customWidth="1"/>
    <col min="258" max="258" width="12.75" style="172"/>
    <col min="259" max="259" width="29.75" style="172" customWidth="1"/>
    <col min="260" max="260" width="17" style="172" customWidth="1"/>
    <col min="261" max="261" width="37" style="172" customWidth="1"/>
    <col min="262" max="262" width="17.3833333333333" style="172" customWidth="1"/>
    <col min="263" max="512" width="9" style="172" customWidth="1"/>
    <col min="513" max="513" width="29.6333333333333" style="172" customWidth="1"/>
    <col min="514" max="514" width="12.75" style="172"/>
    <col min="515" max="515" width="29.75" style="172" customWidth="1"/>
    <col min="516" max="516" width="17" style="172" customWidth="1"/>
    <col min="517" max="517" width="37" style="172" customWidth="1"/>
    <col min="518" max="518" width="17.3833333333333" style="172" customWidth="1"/>
    <col min="519" max="768" width="9" style="172" customWidth="1"/>
    <col min="769" max="769" width="29.6333333333333" style="172" customWidth="1"/>
    <col min="770" max="770" width="12.75" style="172"/>
    <col min="771" max="771" width="29.75" style="172" customWidth="1"/>
    <col min="772" max="772" width="17" style="172" customWidth="1"/>
    <col min="773" max="773" width="37" style="172" customWidth="1"/>
    <col min="774" max="774" width="17.3833333333333" style="172" customWidth="1"/>
    <col min="775" max="1024" width="9" style="172" customWidth="1"/>
    <col min="1025" max="1025" width="29.6333333333333" style="172" customWidth="1"/>
    <col min="1026" max="1026" width="12.75" style="172"/>
    <col min="1027" max="1027" width="29.75" style="172" customWidth="1"/>
    <col min="1028" max="1028" width="17" style="172" customWidth="1"/>
    <col min="1029" max="1029" width="37" style="172" customWidth="1"/>
    <col min="1030" max="1030" width="17.3833333333333" style="172" customWidth="1"/>
    <col min="1031" max="1280" width="9" style="172" customWidth="1"/>
    <col min="1281" max="1281" width="29.6333333333333" style="172" customWidth="1"/>
    <col min="1282" max="1282" width="12.75" style="172"/>
    <col min="1283" max="1283" width="29.75" style="172" customWidth="1"/>
    <col min="1284" max="1284" width="17" style="172" customWidth="1"/>
    <col min="1285" max="1285" width="37" style="172" customWidth="1"/>
    <col min="1286" max="1286" width="17.3833333333333" style="172" customWidth="1"/>
    <col min="1287" max="1536" width="9" style="172" customWidth="1"/>
    <col min="1537" max="1537" width="29.6333333333333" style="172" customWidth="1"/>
    <col min="1538" max="1538" width="12.75" style="172"/>
    <col min="1539" max="1539" width="29.75" style="172" customWidth="1"/>
    <col min="1540" max="1540" width="17" style="172" customWidth="1"/>
    <col min="1541" max="1541" width="37" style="172" customWidth="1"/>
    <col min="1542" max="1542" width="17.3833333333333" style="172" customWidth="1"/>
    <col min="1543" max="1792" width="9" style="172" customWidth="1"/>
    <col min="1793" max="1793" width="29.6333333333333" style="172" customWidth="1"/>
    <col min="1794" max="1794" width="12.75" style="172"/>
    <col min="1795" max="1795" width="29.75" style="172" customWidth="1"/>
    <col min="1796" max="1796" width="17" style="172" customWidth="1"/>
    <col min="1797" max="1797" width="37" style="172" customWidth="1"/>
    <col min="1798" max="1798" width="17.3833333333333" style="172" customWidth="1"/>
    <col min="1799" max="2048" width="9" style="172" customWidth="1"/>
    <col min="2049" max="2049" width="29.6333333333333" style="172" customWidth="1"/>
    <col min="2050" max="2050" width="12.75" style="172"/>
    <col min="2051" max="2051" width="29.75" style="172" customWidth="1"/>
    <col min="2052" max="2052" width="17" style="172" customWidth="1"/>
    <col min="2053" max="2053" width="37" style="172" customWidth="1"/>
    <col min="2054" max="2054" width="17.3833333333333" style="172" customWidth="1"/>
    <col min="2055" max="2304" width="9" style="172" customWidth="1"/>
    <col min="2305" max="2305" width="29.6333333333333" style="172" customWidth="1"/>
    <col min="2306" max="2306" width="12.75" style="172"/>
    <col min="2307" max="2307" width="29.75" style="172" customWidth="1"/>
    <col min="2308" max="2308" width="17" style="172" customWidth="1"/>
    <col min="2309" max="2309" width="37" style="172" customWidth="1"/>
    <col min="2310" max="2310" width="17.3833333333333" style="172" customWidth="1"/>
    <col min="2311" max="2560" width="9" style="172" customWidth="1"/>
    <col min="2561" max="2561" width="29.6333333333333" style="172" customWidth="1"/>
    <col min="2562" max="2562" width="12.75" style="172"/>
    <col min="2563" max="2563" width="29.75" style="172" customWidth="1"/>
    <col min="2564" max="2564" width="17" style="172" customWidth="1"/>
    <col min="2565" max="2565" width="37" style="172" customWidth="1"/>
    <col min="2566" max="2566" width="17.3833333333333" style="172" customWidth="1"/>
    <col min="2567" max="2816" width="9" style="172" customWidth="1"/>
    <col min="2817" max="2817" width="29.6333333333333" style="172" customWidth="1"/>
    <col min="2818" max="2818" width="12.75" style="172"/>
    <col min="2819" max="2819" width="29.75" style="172" customWidth="1"/>
    <col min="2820" max="2820" width="17" style="172" customWidth="1"/>
    <col min="2821" max="2821" width="37" style="172" customWidth="1"/>
    <col min="2822" max="2822" width="17.3833333333333" style="172" customWidth="1"/>
    <col min="2823" max="3072" width="9" style="172" customWidth="1"/>
    <col min="3073" max="3073" width="29.6333333333333" style="172" customWidth="1"/>
    <col min="3074" max="3074" width="12.75" style="172"/>
    <col min="3075" max="3075" width="29.75" style="172" customWidth="1"/>
    <col min="3076" max="3076" width="17" style="172" customWidth="1"/>
    <col min="3077" max="3077" width="37" style="172" customWidth="1"/>
    <col min="3078" max="3078" width="17.3833333333333" style="172" customWidth="1"/>
    <col min="3079" max="3328" width="9" style="172" customWidth="1"/>
    <col min="3329" max="3329" width="29.6333333333333" style="172" customWidth="1"/>
    <col min="3330" max="3330" width="12.75" style="172"/>
    <col min="3331" max="3331" width="29.75" style="172" customWidth="1"/>
    <col min="3332" max="3332" width="17" style="172" customWidth="1"/>
    <col min="3333" max="3333" width="37" style="172" customWidth="1"/>
    <col min="3334" max="3334" width="17.3833333333333" style="172" customWidth="1"/>
    <col min="3335" max="3584" width="9" style="172" customWidth="1"/>
    <col min="3585" max="3585" width="29.6333333333333" style="172" customWidth="1"/>
    <col min="3586" max="3586" width="12.75" style="172"/>
    <col min="3587" max="3587" width="29.75" style="172" customWidth="1"/>
    <col min="3588" max="3588" width="17" style="172" customWidth="1"/>
    <col min="3589" max="3589" width="37" style="172" customWidth="1"/>
    <col min="3590" max="3590" width="17.3833333333333" style="172" customWidth="1"/>
    <col min="3591" max="3840" width="9" style="172" customWidth="1"/>
    <col min="3841" max="3841" width="29.6333333333333" style="172" customWidth="1"/>
    <col min="3842" max="3842" width="12.75" style="172"/>
    <col min="3843" max="3843" width="29.75" style="172" customWidth="1"/>
    <col min="3844" max="3844" width="17" style="172" customWidth="1"/>
    <col min="3845" max="3845" width="37" style="172" customWidth="1"/>
    <col min="3846" max="3846" width="17.3833333333333" style="172" customWidth="1"/>
    <col min="3847" max="4096" width="9" style="172" customWidth="1"/>
    <col min="4097" max="4097" width="29.6333333333333" style="172" customWidth="1"/>
    <col min="4098" max="4098" width="12.75" style="172"/>
    <col min="4099" max="4099" width="29.75" style="172" customWidth="1"/>
    <col min="4100" max="4100" width="17" style="172" customWidth="1"/>
    <col min="4101" max="4101" width="37" style="172" customWidth="1"/>
    <col min="4102" max="4102" width="17.3833333333333" style="172" customWidth="1"/>
    <col min="4103" max="4352" width="9" style="172" customWidth="1"/>
    <col min="4353" max="4353" width="29.6333333333333" style="172" customWidth="1"/>
    <col min="4354" max="4354" width="12.75" style="172"/>
    <col min="4355" max="4355" width="29.75" style="172" customWidth="1"/>
    <col min="4356" max="4356" width="17" style="172" customWidth="1"/>
    <col min="4357" max="4357" width="37" style="172" customWidth="1"/>
    <col min="4358" max="4358" width="17.3833333333333" style="172" customWidth="1"/>
    <col min="4359" max="4608" width="9" style="172" customWidth="1"/>
    <col min="4609" max="4609" width="29.6333333333333" style="172" customWidth="1"/>
    <col min="4610" max="4610" width="12.75" style="172"/>
    <col min="4611" max="4611" width="29.75" style="172" customWidth="1"/>
    <col min="4612" max="4612" width="17" style="172" customWidth="1"/>
    <col min="4613" max="4613" width="37" style="172" customWidth="1"/>
    <col min="4614" max="4614" width="17.3833333333333" style="172" customWidth="1"/>
    <col min="4615" max="4864" width="9" style="172" customWidth="1"/>
    <col min="4865" max="4865" width="29.6333333333333" style="172" customWidth="1"/>
    <col min="4866" max="4866" width="12.75" style="172"/>
    <col min="4867" max="4867" width="29.75" style="172" customWidth="1"/>
    <col min="4868" max="4868" width="17" style="172" customWidth="1"/>
    <col min="4869" max="4869" width="37" style="172" customWidth="1"/>
    <col min="4870" max="4870" width="17.3833333333333" style="172" customWidth="1"/>
    <col min="4871" max="5120" width="9" style="172" customWidth="1"/>
    <col min="5121" max="5121" width="29.6333333333333" style="172" customWidth="1"/>
    <col min="5122" max="5122" width="12.75" style="172"/>
    <col min="5123" max="5123" width="29.75" style="172" customWidth="1"/>
    <col min="5124" max="5124" width="17" style="172" customWidth="1"/>
    <col min="5125" max="5125" width="37" style="172" customWidth="1"/>
    <col min="5126" max="5126" width="17.3833333333333" style="172" customWidth="1"/>
    <col min="5127" max="5376" width="9" style="172" customWidth="1"/>
    <col min="5377" max="5377" width="29.6333333333333" style="172" customWidth="1"/>
    <col min="5378" max="5378" width="12.75" style="172"/>
    <col min="5379" max="5379" width="29.75" style="172" customWidth="1"/>
    <col min="5380" max="5380" width="17" style="172" customWidth="1"/>
    <col min="5381" max="5381" width="37" style="172" customWidth="1"/>
    <col min="5382" max="5382" width="17.3833333333333" style="172" customWidth="1"/>
    <col min="5383" max="5632" width="9" style="172" customWidth="1"/>
    <col min="5633" max="5633" width="29.6333333333333" style="172" customWidth="1"/>
    <col min="5634" max="5634" width="12.75" style="172"/>
    <col min="5635" max="5635" width="29.75" style="172" customWidth="1"/>
    <col min="5636" max="5636" width="17" style="172" customWidth="1"/>
    <col min="5637" max="5637" width="37" style="172" customWidth="1"/>
    <col min="5638" max="5638" width="17.3833333333333" style="172" customWidth="1"/>
    <col min="5639" max="5888" width="9" style="172" customWidth="1"/>
    <col min="5889" max="5889" width="29.6333333333333" style="172" customWidth="1"/>
    <col min="5890" max="5890" width="12.75" style="172"/>
    <col min="5891" max="5891" width="29.75" style="172" customWidth="1"/>
    <col min="5892" max="5892" width="17" style="172" customWidth="1"/>
    <col min="5893" max="5893" width="37" style="172" customWidth="1"/>
    <col min="5894" max="5894" width="17.3833333333333" style="172" customWidth="1"/>
    <col min="5895" max="6144" width="9" style="172" customWidth="1"/>
    <col min="6145" max="6145" width="29.6333333333333" style="172" customWidth="1"/>
    <col min="6146" max="6146" width="12.75" style="172"/>
    <col min="6147" max="6147" width="29.75" style="172" customWidth="1"/>
    <col min="6148" max="6148" width="17" style="172" customWidth="1"/>
    <col min="6149" max="6149" width="37" style="172" customWidth="1"/>
    <col min="6150" max="6150" width="17.3833333333333" style="172" customWidth="1"/>
    <col min="6151" max="6400" width="9" style="172" customWidth="1"/>
    <col min="6401" max="6401" width="29.6333333333333" style="172" customWidth="1"/>
    <col min="6402" max="6402" width="12.75" style="172"/>
    <col min="6403" max="6403" width="29.75" style="172" customWidth="1"/>
    <col min="6404" max="6404" width="17" style="172" customWidth="1"/>
    <col min="6405" max="6405" width="37" style="172" customWidth="1"/>
    <col min="6406" max="6406" width="17.3833333333333" style="172" customWidth="1"/>
    <col min="6407" max="6656" width="9" style="172" customWidth="1"/>
    <col min="6657" max="6657" width="29.6333333333333" style="172" customWidth="1"/>
    <col min="6658" max="6658" width="12.75" style="172"/>
    <col min="6659" max="6659" width="29.75" style="172" customWidth="1"/>
    <col min="6660" max="6660" width="17" style="172" customWidth="1"/>
    <col min="6661" max="6661" width="37" style="172" customWidth="1"/>
    <col min="6662" max="6662" width="17.3833333333333" style="172" customWidth="1"/>
    <col min="6663" max="6912" width="9" style="172" customWidth="1"/>
    <col min="6913" max="6913" width="29.6333333333333" style="172" customWidth="1"/>
    <col min="6914" max="6914" width="12.75" style="172"/>
    <col min="6915" max="6915" width="29.75" style="172" customWidth="1"/>
    <col min="6916" max="6916" width="17" style="172" customWidth="1"/>
    <col min="6917" max="6917" width="37" style="172" customWidth="1"/>
    <col min="6918" max="6918" width="17.3833333333333" style="172" customWidth="1"/>
    <col min="6919" max="7168" width="9" style="172" customWidth="1"/>
    <col min="7169" max="7169" width="29.6333333333333" style="172" customWidth="1"/>
    <col min="7170" max="7170" width="12.75" style="172"/>
    <col min="7171" max="7171" width="29.75" style="172" customWidth="1"/>
    <col min="7172" max="7172" width="17" style="172" customWidth="1"/>
    <col min="7173" max="7173" width="37" style="172" customWidth="1"/>
    <col min="7174" max="7174" width="17.3833333333333" style="172" customWidth="1"/>
    <col min="7175" max="7424" width="9" style="172" customWidth="1"/>
    <col min="7425" max="7425" width="29.6333333333333" style="172" customWidth="1"/>
    <col min="7426" max="7426" width="12.75" style="172"/>
    <col min="7427" max="7427" width="29.75" style="172" customWidth="1"/>
    <col min="7428" max="7428" width="17" style="172" customWidth="1"/>
    <col min="7429" max="7429" width="37" style="172" customWidth="1"/>
    <col min="7430" max="7430" width="17.3833333333333" style="172" customWidth="1"/>
    <col min="7431" max="7680" width="9" style="172" customWidth="1"/>
    <col min="7681" max="7681" width="29.6333333333333" style="172" customWidth="1"/>
    <col min="7682" max="7682" width="12.75" style="172"/>
    <col min="7683" max="7683" width="29.75" style="172" customWidth="1"/>
    <col min="7684" max="7684" width="17" style="172" customWidth="1"/>
    <col min="7685" max="7685" width="37" style="172" customWidth="1"/>
    <col min="7686" max="7686" width="17.3833333333333" style="172" customWidth="1"/>
    <col min="7687" max="7936" width="9" style="172" customWidth="1"/>
    <col min="7937" max="7937" width="29.6333333333333" style="172" customWidth="1"/>
    <col min="7938" max="7938" width="12.75" style="172"/>
    <col min="7939" max="7939" width="29.75" style="172" customWidth="1"/>
    <col min="7940" max="7940" width="17" style="172" customWidth="1"/>
    <col min="7941" max="7941" width="37" style="172" customWidth="1"/>
    <col min="7942" max="7942" width="17.3833333333333" style="172" customWidth="1"/>
    <col min="7943" max="8192" width="9" style="172" customWidth="1"/>
    <col min="8193" max="8193" width="29.6333333333333" style="172" customWidth="1"/>
    <col min="8194" max="8194" width="12.75" style="172"/>
    <col min="8195" max="8195" width="29.75" style="172" customWidth="1"/>
    <col min="8196" max="8196" width="17" style="172" customWidth="1"/>
    <col min="8197" max="8197" width="37" style="172" customWidth="1"/>
    <col min="8198" max="8198" width="17.3833333333333" style="172" customWidth="1"/>
    <col min="8199" max="8448" width="9" style="172" customWidth="1"/>
    <col min="8449" max="8449" width="29.6333333333333" style="172" customWidth="1"/>
    <col min="8450" max="8450" width="12.75" style="172"/>
    <col min="8451" max="8451" width="29.75" style="172" customWidth="1"/>
    <col min="8452" max="8452" width="17" style="172" customWidth="1"/>
    <col min="8453" max="8453" width="37" style="172" customWidth="1"/>
    <col min="8454" max="8454" width="17.3833333333333" style="172" customWidth="1"/>
    <col min="8455" max="8704" width="9" style="172" customWidth="1"/>
    <col min="8705" max="8705" width="29.6333333333333" style="172" customWidth="1"/>
    <col min="8706" max="8706" width="12.75" style="172"/>
    <col min="8707" max="8707" width="29.75" style="172" customWidth="1"/>
    <col min="8708" max="8708" width="17" style="172" customWidth="1"/>
    <col min="8709" max="8709" width="37" style="172" customWidth="1"/>
    <col min="8710" max="8710" width="17.3833333333333" style="172" customWidth="1"/>
    <col min="8711" max="8960" width="9" style="172" customWidth="1"/>
    <col min="8961" max="8961" width="29.6333333333333" style="172" customWidth="1"/>
    <col min="8962" max="8962" width="12.75" style="172"/>
    <col min="8963" max="8963" width="29.75" style="172" customWidth="1"/>
    <col min="8964" max="8964" width="17" style="172" customWidth="1"/>
    <col min="8965" max="8965" width="37" style="172" customWidth="1"/>
    <col min="8966" max="8966" width="17.3833333333333" style="172" customWidth="1"/>
    <col min="8967" max="9216" width="9" style="172" customWidth="1"/>
    <col min="9217" max="9217" width="29.6333333333333" style="172" customWidth="1"/>
    <col min="9218" max="9218" width="12.75" style="172"/>
    <col min="9219" max="9219" width="29.75" style="172" customWidth="1"/>
    <col min="9220" max="9220" width="17" style="172" customWidth="1"/>
    <col min="9221" max="9221" width="37" style="172" customWidth="1"/>
    <col min="9222" max="9222" width="17.3833333333333" style="172" customWidth="1"/>
    <col min="9223" max="9472" width="9" style="172" customWidth="1"/>
    <col min="9473" max="9473" width="29.6333333333333" style="172" customWidth="1"/>
    <col min="9474" max="9474" width="12.75" style="172"/>
    <col min="9475" max="9475" width="29.75" style="172" customWidth="1"/>
    <col min="9476" max="9476" width="17" style="172" customWidth="1"/>
    <col min="9477" max="9477" width="37" style="172" customWidth="1"/>
    <col min="9478" max="9478" width="17.3833333333333" style="172" customWidth="1"/>
    <col min="9479" max="9728" width="9" style="172" customWidth="1"/>
    <col min="9729" max="9729" width="29.6333333333333" style="172" customWidth="1"/>
    <col min="9730" max="9730" width="12.75" style="172"/>
    <col min="9731" max="9731" width="29.75" style="172" customWidth="1"/>
    <col min="9732" max="9732" width="17" style="172" customWidth="1"/>
    <col min="9733" max="9733" width="37" style="172" customWidth="1"/>
    <col min="9734" max="9734" width="17.3833333333333" style="172" customWidth="1"/>
    <col min="9735" max="9984" width="9" style="172" customWidth="1"/>
    <col min="9985" max="9985" width="29.6333333333333" style="172" customWidth="1"/>
    <col min="9986" max="9986" width="12.75" style="172"/>
    <col min="9987" max="9987" width="29.75" style="172" customWidth="1"/>
    <col min="9988" max="9988" width="17" style="172" customWidth="1"/>
    <col min="9989" max="9989" width="37" style="172" customWidth="1"/>
    <col min="9990" max="9990" width="17.3833333333333" style="172" customWidth="1"/>
    <col min="9991" max="10240" width="9" style="172" customWidth="1"/>
    <col min="10241" max="10241" width="29.6333333333333" style="172" customWidth="1"/>
    <col min="10242" max="10242" width="12.75" style="172"/>
    <col min="10243" max="10243" width="29.75" style="172" customWidth="1"/>
    <col min="10244" max="10244" width="17" style="172" customWidth="1"/>
    <col min="10245" max="10245" width="37" style="172" customWidth="1"/>
    <col min="10246" max="10246" width="17.3833333333333" style="172" customWidth="1"/>
    <col min="10247" max="10496" width="9" style="172" customWidth="1"/>
    <col min="10497" max="10497" width="29.6333333333333" style="172" customWidth="1"/>
    <col min="10498" max="10498" width="12.75" style="172"/>
    <col min="10499" max="10499" width="29.75" style="172" customWidth="1"/>
    <col min="10500" max="10500" width="17" style="172" customWidth="1"/>
    <col min="10501" max="10501" width="37" style="172" customWidth="1"/>
    <col min="10502" max="10502" width="17.3833333333333" style="172" customWidth="1"/>
    <col min="10503" max="10752" width="9" style="172" customWidth="1"/>
    <col min="10753" max="10753" width="29.6333333333333" style="172" customWidth="1"/>
    <col min="10754" max="10754" width="12.75" style="172"/>
    <col min="10755" max="10755" width="29.75" style="172" customWidth="1"/>
    <col min="10756" max="10756" width="17" style="172" customWidth="1"/>
    <col min="10757" max="10757" width="37" style="172" customWidth="1"/>
    <col min="10758" max="10758" width="17.3833333333333" style="172" customWidth="1"/>
    <col min="10759" max="11008" width="9" style="172" customWidth="1"/>
    <col min="11009" max="11009" width="29.6333333333333" style="172" customWidth="1"/>
    <col min="11010" max="11010" width="12.75" style="172"/>
    <col min="11011" max="11011" width="29.75" style="172" customWidth="1"/>
    <col min="11012" max="11012" width="17" style="172" customWidth="1"/>
    <col min="11013" max="11013" width="37" style="172" customWidth="1"/>
    <col min="11014" max="11014" width="17.3833333333333" style="172" customWidth="1"/>
    <col min="11015" max="11264" width="9" style="172" customWidth="1"/>
    <col min="11265" max="11265" width="29.6333333333333" style="172" customWidth="1"/>
    <col min="11266" max="11266" width="12.75" style="172"/>
    <col min="11267" max="11267" width="29.75" style="172" customWidth="1"/>
    <col min="11268" max="11268" width="17" style="172" customWidth="1"/>
    <col min="11269" max="11269" width="37" style="172" customWidth="1"/>
    <col min="11270" max="11270" width="17.3833333333333" style="172" customWidth="1"/>
    <col min="11271" max="11520" width="9" style="172" customWidth="1"/>
    <col min="11521" max="11521" width="29.6333333333333" style="172" customWidth="1"/>
    <col min="11522" max="11522" width="12.75" style="172"/>
    <col min="11523" max="11523" width="29.75" style="172" customWidth="1"/>
    <col min="11524" max="11524" width="17" style="172" customWidth="1"/>
    <col min="11525" max="11525" width="37" style="172" customWidth="1"/>
    <col min="11526" max="11526" width="17.3833333333333" style="172" customWidth="1"/>
    <col min="11527" max="11776" width="9" style="172" customWidth="1"/>
    <col min="11777" max="11777" width="29.6333333333333" style="172" customWidth="1"/>
    <col min="11778" max="11778" width="12.75" style="172"/>
    <col min="11779" max="11779" width="29.75" style="172" customWidth="1"/>
    <col min="11780" max="11780" width="17" style="172" customWidth="1"/>
    <col min="11781" max="11781" width="37" style="172" customWidth="1"/>
    <col min="11782" max="11782" width="17.3833333333333" style="172" customWidth="1"/>
    <col min="11783" max="12032" width="9" style="172" customWidth="1"/>
    <col min="12033" max="12033" width="29.6333333333333" style="172" customWidth="1"/>
    <col min="12034" max="12034" width="12.75" style="172"/>
    <col min="12035" max="12035" width="29.75" style="172" customWidth="1"/>
    <col min="12036" max="12036" width="17" style="172" customWidth="1"/>
    <col min="12037" max="12037" width="37" style="172" customWidth="1"/>
    <col min="12038" max="12038" width="17.3833333333333" style="172" customWidth="1"/>
    <col min="12039" max="12288" width="9" style="172" customWidth="1"/>
    <col min="12289" max="12289" width="29.6333333333333" style="172" customWidth="1"/>
    <col min="12290" max="12290" width="12.75" style="172"/>
    <col min="12291" max="12291" width="29.75" style="172" customWidth="1"/>
    <col min="12292" max="12292" width="17" style="172" customWidth="1"/>
    <col min="12293" max="12293" width="37" style="172" customWidth="1"/>
    <col min="12294" max="12294" width="17.3833333333333" style="172" customWidth="1"/>
    <col min="12295" max="12544" width="9" style="172" customWidth="1"/>
    <col min="12545" max="12545" width="29.6333333333333" style="172" customWidth="1"/>
    <col min="12546" max="12546" width="12.75" style="172"/>
    <col min="12547" max="12547" width="29.75" style="172" customWidth="1"/>
    <col min="12548" max="12548" width="17" style="172" customWidth="1"/>
    <col min="12549" max="12549" width="37" style="172" customWidth="1"/>
    <col min="12550" max="12550" width="17.3833333333333" style="172" customWidth="1"/>
    <col min="12551" max="12800" width="9" style="172" customWidth="1"/>
    <col min="12801" max="12801" width="29.6333333333333" style="172" customWidth="1"/>
    <col min="12802" max="12802" width="12.75" style="172"/>
    <col min="12803" max="12803" width="29.75" style="172" customWidth="1"/>
    <col min="12804" max="12804" width="17" style="172" customWidth="1"/>
    <col min="12805" max="12805" width="37" style="172" customWidth="1"/>
    <col min="12806" max="12806" width="17.3833333333333" style="172" customWidth="1"/>
    <col min="12807" max="13056" width="9" style="172" customWidth="1"/>
    <col min="13057" max="13057" width="29.6333333333333" style="172" customWidth="1"/>
    <col min="13058" max="13058" width="12.75" style="172"/>
    <col min="13059" max="13059" width="29.75" style="172" customWidth="1"/>
    <col min="13060" max="13060" width="17" style="172" customWidth="1"/>
    <col min="13061" max="13061" width="37" style="172" customWidth="1"/>
    <col min="13062" max="13062" width="17.3833333333333" style="172" customWidth="1"/>
    <col min="13063" max="13312" width="9" style="172" customWidth="1"/>
    <col min="13313" max="13313" width="29.6333333333333" style="172" customWidth="1"/>
    <col min="13314" max="13314" width="12.75" style="172"/>
    <col min="13315" max="13315" width="29.75" style="172" customWidth="1"/>
    <col min="13316" max="13316" width="17" style="172" customWidth="1"/>
    <col min="13317" max="13317" width="37" style="172" customWidth="1"/>
    <col min="13318" max="13318" width="17.3833333333333" style="172" customWidth="1"/>
    <col min="13319" max="13568" width="9" style="172" customWidth="1"/>
    <col min="13569" max="13569" width="29.6333333333333" style="172" customWidth="1"/>
    <col min="13570" max="13570" width="12.75" style="172"/>
    <col min="13571" max="13571" width="29.75" style="172" customWidth="1"/>
    <col min="13572" max="13572" width="17" style="172" customWidth="1"/>
    <col min="13573" max="13573" width="37" style="172" customWidth="1"/>
    <col min="13574" max="13574" width="17.3833333333333" style="172" customWidth="1"/>
    <col min="13575" max="13824" width="9" style="172" customWidth="1"/>
    <col min="13825" max="13825" width="29.6333333333333" style="172" customWidth="1"/>
    <col min="13826" max="13826" width="12.75" style="172"/>
    <col min="13827" max="13827" width="29.75" style="172" customWidth="1"/>
    <col min="13828" max="13828" width="17" style="172" customWidth="1"/>
    <col min="13829" max="13829" width="37" style="172" customWidth="1"/>
    <col min="13830" max="13830" width="17.3833333333333" style="172" customWidth="1"/>
    <col min="13831" max="14080" width="9" style="172" customWidth="1"/>
    <col min="14081" max="14081" width="29.6333333333333" style="172" customWidth="1"/>
    <col min="14082" max="14082" width="12.75" style="172"/>
    <col min="14083" max="14083" width="29.75" style="172" customWidth="1"/>
    <col min="14084" max="14084" width="17" style="172" customWidth="1"/>
    <col min="14085" max="14085" width="37" style="172" customWidth="1"/>
    <col min="14086" max="14086" width="17.3833333333333" style="172" customWidth="1"/>
    <col min="14087" max="14336" width="9" style="172" customWidth="1"/>
    <col min="14337" max="14337" width="29.6333333333333" style="172" customWidth="1"/>
    <col min="14338" max="14338" width="12.75" style="172"/>
    <col min="14339" max="14339" width="29.75" style="172" customWidth="1"/>
    <col min="14340" max="14340" width="17" style="172" customWidth="1"/>
    <col min="14341" max="14341" width="37" style="172" customWidth="1"/>
    <col min="14342" max="14342" width="17.3833333333333" style="172" customWidth="1"/>
    <col min="14343" max="14592" width="9" style="172" customWidth="1"/>
    <col min="14593" max="14593" width="29.6333333333333" style="172" customWidth="1"/>
    <col min="14594" max="14594" width="12.75" style="172"/>
    <col min="14595" max="14595" width="29.75" style="172" customWidth="1"/>
    <col min="14596" max="14596" width="17" style="172" customWidth="1"/>
    <col min="14597" max="14597" width="37" style="172" customWidth="1"/>
    <col min="14598" max="14598" width="17.3833333333333" style="172" customWidth="1"/>
    <col min="14599" max="14848" width="9" style="172" customWidth="1"/>
    <col min="14849" max="14849" width="29.6333333333333" style="172" customWidth="1"/>
    <col min="14850" max="14850" width="12.75" style="172"/>
    <col min="14851" max="14851" width="29.75" style="172" customWidth="1"/>
    <col min="14852" max="14852" width="17" style="172" customWidth="1"/>
    <col min="14853" max="14853" width="37" style="172" customWidth="1"/>
    <col min="14854" max="14854" width="17.3833333333333" style="172" customWidth="1"/>
    <col min="14855" max="15104" width="9" style="172" customWidth="1"/>
    <col min="15105" max="15105" width="29.6333333333333" style="172" customWidth="1"/>
    <col min="15106" max="15106" width="12.75" style="172"/>
    <col min="15107" max="15107" width="29.75" style="172" customWidth="1"/>
    <col min="15108" max="15108" width="17" style="172" customWidth="1"/>
    <col min="15109" max="15109" width="37" style="172" customWidth="1"/>
    <col min="15110" max="15110" width="17.3833333333333" style="172" customWidth="1"/>
    <col min="15111" max="15360" width="9" style="172" customWidth="1"/>
    <col min="15361" max="15361" width="29.6333333333333" style="172" customWidth="1"/>
    <col min="15362" max="15362" width="12.75" style="172"/>
    <col min="15363" max="15363" width="29.75" style="172" customWidth="1"/>
    <col min="15364" max="15364" width="17" style="172" customWidth="1"/>
    <col min="15365" max="15365" width="37" style="172" customWidth="1"/>
    <col min="15366" max="15366" width="17.3833333333333" style="172" customWidth="1"/>
    <col min="15367" max="15616" width="9" style="172" customWidth="1"/>
    <col min="15617" max="15617" width="29.6333333333333" style="172" customWidth="1"/>
    <col min="15618" max="15618" width="12.75" style="172"/>
    <col min="15619" max="15619" width="29.75" style="172" customWidth="1"/>
    <col min="15620" max="15620" width="17" style="172" customWidth="1"/>
    <col min="15621" max="15621" width="37" style="172" customWidth="1"/>
    <col min="15622" max="15622" width="17.3833333333333" style="172" customWidth="1"/>
    <col min="15623" max="15872" width="9" style="172" customWidth="1"/>
    <col min="15873" max="15873" width="29.6333333333333" style="172" customWidth="1"/>
    <col min="15874" max="15874" width="12.75" style="172"/>
    <col min="15875" max="15875" width="29.75" style="172" customWidth="1"/>
    <col min="15876" max="15876" width="17" style="172" customWidth="1"/>
    <col min="15877" max="15877" width="37" style="172" customWidth="1"/>
    <col min="15878" max="15878" width="17.3833333333333" style="172" customWidth="1"/>
    <col min="15879" max="16128" width="9" style="172" customWidth="1"/>
    <col min="16129" max="16129" width="29.6333333333333" style="172" customWidth="1"/>
    <col min="16130" max="16130" width="12.75" style="172"/>
    <col min="16131" max="16131" width="29.75" style="172" customWidth="1"/>
    <col min="16132" max="16132" width="17" style="172" customWidth="1"/>
    <col min="16133" max="16133" width="37" style="172" customWidth="1"/>
    <col min="16134" max="16134" width="17.3833333333333" style="172" customWidth="1"/>
    <col min="16135" max="16380" width="9" style="172" customWidth="1"/>
    <col min="16381" max="16381" width="9" style="172"/>
    <col min="16382" max="16384" width="12.75" style="172"/>
  </cols>
  <sheetData>
    <row r="1" ht="18.75" customHeight="1" spans="1:13">
      <c r="A1" s="3" t="s">
        <v>3178</v>
      </c>
      <c r="B1" s="3"/>
      <c r="C1" s="3"/>
      <c r="D1" s="3"/>
      <c r="E1" s="3"/>
      <c r="F1" s="3"/>
      <c r="G1" s="3"/>
      <c r="H1" s="3"/>
      <c r="I1" s="3"/>
    </row>
    <row r="2" ht="27.6" customHeight="1" spans="1:13">
      <c r="A2" s="197" t="s">
        <v>3179</v>
      </c>
      <c r="B2" s="197"/>
      <c r="C2" s="197"/>
      <c r="D2" s="197"/>
      <c r="E2" s="197"/>
      <c r="F2" s="197"/>
      <c r="G2" s="197"/>
      <c r="H2" s="197"/>
      <c r="I2" s="197"/>
      <c r="J2" s="197"/>
    </row>
    <row r="3" ht="23.25" customHeight="1" spans="1:13">
      <c r="A3" s="470"/>
      <c r="B3" s="470"/>
      <c r="C3" s="470"/>
      <c r="D3" s="470"/>
      <c r="E3" s="470"/>
      <c r="F3" s="470"/>
      <c r="G3" s="471" t="s">
        <v>2</v>
      </c>
      <c r="H3" s="471"/>
      <c r="I3" s="471"/>
      <c r="J3" s="471"/>
    </row>
    <row r="4" s="186" customFormat="1" ht="56.25" spans="1:13">
      <c r="A4" s="452" t="s">
        <v>3</v>
      </c>
      <c r="B4" s="453" t="s">
        <v>71</v>
      </c>
      <c r="C4" s="453" t="s">
        <v>3180</v>
      </c>
      <c r="D4" s="453" t="s">
        <v>74</v>
      </c>
      <c r="E4" s="454" t="s">
        <v>3181</v>
      </c>
      <c r="F4" s="202" t="s">
        <v>3182</v>
      </c>
      <c r="G4" s="453" t="s">
        <v>71</v>
      </c>
      <c r="H4" s="453" t="s">
        <v>3180</v>
      </c>
      <c r="I4" s="453" t="s">
        <v>74</v>
      </c>
      <c r="J4" s="454" t="s">
        <v>3181</v>
      </c>
    </row>
    <row r="5" s="186" customFormat="1" ht="24" customHeight="1" spans="1:13">
      <c r="A5" s="452" t="s">
        <v>75</v>
      </c>
      <c r="B5" s="472">
        <f>B6+B19</f>
        <v>0</v>
      </c>
      <c r="C5" s="472">
        <f>C6+C19</f>
        <v>0</v>
      </c>
      <c r="D5" s="472">
        <f>D6+D19</f>
        <v>0</v>
      </c>
      <c r="E5" s="473"/>
      <c r="F5" s="202" t="s">
        <v>75</v>
      </c>
      <c r="G5" s="472"/>
      <c r="H5" s="472"/>
      <c r="I5" s="472"/>
      <c r="J5" s="474"/>
    </row>
    <row r="6" s="186" customFormat="1" ht="24" customHeight="1" spans="1:13">
      <c r="A6" s="206" t="s">
        <v>76</v>
      </c>
      <c r="B6" s="472">
        <f>SUM(B7:B10)</f>
        <v>0</v>
      </c>
      <c r="C6" s="472">
        <f>SUM(C7:C10)</f>
        <v>0</v>
      </c>
      <c r="D6" s="472">
        <f>SUM(D7:D10)</f>
        <v>0</v>
      </c>
      <c r="E6" s="474"/>
      <c r="F6" s="207" t="s">
        <v>77</v>
      </c>
      <c r="G6" s="472">
        <f>SUM(G7,G12,G15,G17)</f>
        <v>0</v>
      </c>
      <c r="H6" s="472"/>
      <c r="I6" s="472"/>
      <c r="J6" s="475"/>
    </row>
    <row r="7" s="186" customFormat="1" ht="22.5" customHeight="1" spans="1:13">
      <c r="A7" s="476" t="s">
        <v>3183</v>
      </c>
      <c r="B7" s="209"/>
      <c r="C7" s="209"/>
      <c r="D7" s="461"/>
      <c r="E7" s="477"/>
      <c r="F7" s="476" t="s">
        <v>3184</v>
      </c>
      <c r="G7" s="461">
        <f>SUM(G8:G11)</f>
        <v>0</v>
      </c>
      <c r="H7" s="461"/>
      <c r="I7" s="461"/>
      <c r="J7" s="478"/>
      <c r="M7" s="227"/>
    </row>
    <row r="8" s="186" customFormat="1" ht="22.5" customHeight="1" spans="1:13">
      <c r="A8" s="476" t="s">
        <v>3185</v>
      </c>
      <c r="B8" s="209"/>
      <c r="C8" s="209"/>
      <c r="D8" s="461"/>
      <c r="E8" s="479"/>
      <c r="F8" s="476" t="s">
        <v>3186</v>
      </c>
      <c r="G8" s="209"/>
      <c r="H8" s="209"/>
      <c r="I8" s="461"/>
      <c r="J8" s="478"/>
      <c r="M8" s="227"/>
    </row>
    <row r="9" s="186" customFormat="1" ht="22.5" customHeight="1" spans="1:13">
      <c r="A9" s="476" t="s">
        <v>3187</v>
      </c>
      <c r="B9" s="461"/>
      <c r="C9" s="461"/>
      <c r="D9" s="461"/>
      <c r="E9" s="479"/>
      <c r="F9" s="476" t="s">
        <v>3188</v>
      </c>
      <c r="G9" s="461"/>
      <c r="H9" s="461"/>
      <c r="I9" s="461"/>
      <c r="J9" s="478"/>
      <c r="M9" s="227"/>
    </row>
    <row r="10" s="186" customFormat="1" ht="22.5" customHeight="1" spans="1:13">
      <c r="A10" s="476" t="s">
        <v>3189</v>
      </c>
      <c r="B10" s="480"/>
      <c r="C10" s="480"/>
      <c r="D10" s="480"/>
      <c r="E10" s="480"/>
      <c r="F10" s="476" t="s">
        <v>3190</v>
      </c>
      <c r="G10" s="461"/>
      <c r="H10" s="461"/>
      <c r="I10" s="461"/>
      <c r="J10" s="478"/>
      <c r="M10" s="227"/>
    </row>
    <row r="11" s="186" customFormat="1" ht="22.5" customHeight="1" spans="1:13">
      <c r="A11" s="476"/>
      <c r="B11" s="481"/>
      <c r="C11" s="481"/>
      <c r="D11" s="481"/>
      <c r="E11" s="481"/>
      <c r="F11" s="476" t="s">
        <v>3191</v>
      </c>
      <c r="G11" s="209"/>
      <c r="H11" s="209"/>
      <c r="I11" s="461"/>
      <c r="J11" s="478"/>
      <c r="M11" s="227"/>
    </row>
    <row r="12" s="186" customFormat="1" ht="22.5" customHeight="1" spans="1:13">
      <c r="A12" s="482"/>
      <c r="B12" s="481"/>
      <c r="C12" s="481"/>
      <c r="D12" s="481"/>
      <c r="E12" s="481"/>
      <c r="F12" s="476" t="s">
        <v>3192</v>
      </c>
      <c r="G12" s="461">
        <f>SUM(G13:G14)</f>
        <v>0</v>
      </c>
      <c r="H12" s="461"/>
      <c r="I12" s="461"/>
      <c r="J12" s="478"/>
      <c r="M12" s="227"/>
    </row>
    <row r="13" s="186" customFormat="1" ht="22.5" customHeight="1" spans="1:13">
      <c r="A13" s="482"/>
      <c r="B13" s="481"/>
      <c r="C13" s="481"/>
      <c r="D13" s="481"/>
      <c r="E13" s="481"/>
      <c r="F13" s="483" t="s">
        <v>3193</v>
      </c>
      <c r="G13" s="209"/>
      <c r="H13" s="209"/>
      <c r="I13" s="461"/>
      <c r="J13" s="478"/>
      <c r="M13" s="227"/>
    </row>
    <row r="14" s="186" customFormat="1" ht="22.5" customHeight="1" spans="1:13">
      <c r="A14" s="484"/>
      <c r="B14" s="481"/>
      <c r="C14" s="481"/>
      <c r="D14" s="481"/>
      <c r="E14" s="481"/>
      <c r="F14" s="476" t="s">
        <v>3194</v>
      </c>
      <c r="G14" s="209"/>
      <c r="H14" s="209"/>
      <c r="I14" s="461"/>
      <c r="J14" s="478"/>
      <c r="M14" s="227"/>
    </row>
    <row r="15" s="186" customFormat="1" ht="22.5" customHeight="1" spans="1:13">
      <c r="A15" s="484"/>
      <c r="B15" s="481"/>
      <c r="C15" s="481"/>
      <c r="D15" s="481"/>
      <c r="E15" s="481"/>
      <c r="F15" s="476" t="s">
        <v>3195</v>
      </c>
      <c r="G15" s="461">
        <f>G16</f>
        <v>0</v>
      </c>
      <c r="H15" s="461"/>
      <c r="I15" s="461"/>
      <c r="J15" s="485"/>
      <c r="M15" s="227"/>
    </row>
    <row r="16" s="186" customFormat="1" ht="22.5" customHeight="1" spans="1:13">
      <c r="A16" s="484"/>
      <c r="B16" s="481"/>
      <c r="C16" s="481"/>
      <c r="D16" s="481"/>
      <c r="E16" s="481"/>
      <c r="F16" s="476" t="s">
        <v>3196</v>
      </c>
      <c r="G16" s="461"/>
      <c r="H16" s="461"/>
      <c r="I16" s="461"/>
      <c r="J16" s="485"/>
      <c r="M16" s="227"/>
    </row>
    <row r="17" s="186" customFormat="1" ht="22.5" customHeight="1" spans="1:13">
      <c r="A17" s="484"/>
      <c r="B17" s="481"/>
      <c r="C17" s="481"/>
      <c r="D17" s="481"/>
      <c r="E17" s="481"/>
      <c r="F17" s="476" t="s">
        <v>3197</v>
      </c>
      <c r="G17" s="461">
        <f>G18</f>
        <v>0</v>
      </c>
      <c r="H17" s="461"/>
      <c r="I17" s="461"/>
      <c r="J17" s="485"/>
      <c r="M17" s="227"/>
    </row>
    <row r="18" s="186" customFormat="1" ht="22.5" customHeight="1" spans="1:13">
      <c r="A18" s="486"/>
      <c r="B18" s="487"/>
      <c r="C18" s="487"/>
      <c r="D18" s="487"/>
      <c r="E18" s="487"/>
      <c r="F18" s="476" t="s">
        <v>3198</v>
      </c>
      <c r="G18" s="209"/>
      <c r="H18" s="209"/>
      <c r="I18" s="461"/>
      <c r="J18" s="488"/>
      <c r="M18" s="227"/>
    </row>
    <row r="19" s="186" customFormat="1" ht="22.5" customHeight="1" spans="1:13">
      <c r="A19" s="206" t="s">
        <v>107</v>
      </c>
      <c r="B19" s="472">
        <f>SUM(B20:B21)</f>
        <v>0</v>
      </c>
      <c r="C19" s="472"/>
      <c r="D19" s="472"/>
      <c r="E19" s="489"/>
      <c r="F19" s="206" t="s">
        <v>108</v>
      </c>
      <c r="G19" s="472">
        <f>SUM(G20:G22)</f>
        <v>0</v>
      </c>
      <c r="H19" s="472">
        <f>SUM(H20:H22)</f>
        <v>0</v>
      </c>
      <c r="I19" s="472">
        <f>SUM(I20:I22)</f>
        <v>0</v>
      </c>
      <c r="J19" s="490"/>
    </row>
    <row r="20" s="186" customFormat="1" ht="22.5" customHeight="1" spans="1:13">
      <c r="A20" s="304" t="s">
        <v>109</v>
      </c>
      <c r="B20" s="461"/>
      <c r="C20" s="461"/>
      <c r="D20" s="461"/>
      <c r="E20" s="491"/>
      <c r="F20" s="304" t="s">
        <v>3199</v>
      </c>
      <c r="G20" s="461"/>
      <c r="H20" s="461"/>
      <c r="I20" s="461"/>
      <c r="J20" s="492"/>
    </row>
    <row r="21" s="186" customFormat="1" ht="22.5" customHeight="1" spans="1:13">
      <c r="A21" s="304" t="s">
        <v>3200</v>
      </c>
      <c r="B21" s="461"/>
      <c r="C21" s="461"/>
      <c r="D21" s="461"/>
      <c r="E21" s="491"/>
      <c r="F21" s="304" t="s">
        <v>3201</v>
      </c>
      <c r="G21" s="461"/>
      <c r="H21" s="461"/>
      <c r="I21" s="461"/>
      <c r="J21" s="493"/>
    </row>
    <row r="22" s="186" customFormat="1" ht="20.1" customHeight="1" spans="1:13">
      <c r="A22" s="494"/>
      <c r="B22" s="491"/>
      <c r="C22" s="491"/>
      <c r="D22" s="491"/>
      <c r="E22" s="491"/>
      <c r="F22" s="304" t="s">
        <v>3202</v>
      </c>
      <c r="G22" s="461"/>
      <c r="H22" s="461"/>
      <c r="I22" s="461"/>
      <c r="J22" s="493"/>
    </row>
    <row r="23" ht="44.25" customHeight="1" spans="1:13">
      <c r="A23" s="495" t="s">
        <v>3203</v>
      </c>
      <c r="B23" s="495"/>
      <c r="C23" s="495"/>
      <c r="D23" s="495"/>
      <c r="E23" s="495"/>
      <c r="F23" s="495"/>
      <c r="G23" s="495"/>
      <c r="H23" s="495"/>
      <c r="I23" s="495"/>
      <c r="J23" s="495"/>
    </row>
    <row r="24" ht="20.1" customHeight="1"/>
    <row r="25" ht="20.1" customHeight="1"/>
    <row r="26" ht="20.1" customHeight="1"/>
    <row r="27" ht="20.1" customHeight="1"/>
  </sheetData>
  <mergeCells count="4">
    <mergeCell ref="A1:F1"/>
    <mergeCell ref="A2:J2"/>
    <mergeCell ref="G3:J3"/>
    <mergeCell ref="A23:J23"/>
  </mergeCells>
  <printOptions horizontalCentered="1"/>
  <pageMargins left="0.15748031496063" right="0.15748031496063" top="0.511811023622047" bottom="0.31496062992126" header="0.31496062992126" footer="0.31496062992126"/>
  <pageSetup paperSize="9" scale="67" fitToHeight="0" orientation="landscape" blackAndWhite="1"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N36"/>
  <sheetViews>
    <sheetView showZeros="0" workbookViewId="0">
      <selection activeCell="F10" sqref="F10"/>
    </sheetView>
  </sheetViews>
  <sheetFormatPr defaultColWidth="9" defaultRowHeight="14.25"/>
  <cols>
    <col min="1" max="1" width="32.25" style="447" customWidth="1"/>
    <col min="2" max="2" width="10.1333333333333" style="448" customWidth="1"/>
    <col min="3" max="6" width="11.6333333333333" style="448" customWidth="1"/>
    <col min="7" max="7" width="13.5" style="448" customWidth="1"/>
    <col min="8" max="8" width="37.3833333333333" style="448" customWidth="1"/>
    <col min="9" max="9" width="9.63333333333333" style="448" customWidth="1"/>
    <col min="10" max="13" width="11.6333333333333" style="448" customWidth="1"/>
    <col min="14" max="14" width="13.5" style="448" customWidth="1"/>
    <col min="15" max="257" width="9" style="448"/>
    <col min="258" max="258" width="36.75" style="448" customWidth="1"/>
    <col min="259" max="259" width="11.6333333333333" style="448" customWidth="1"/>
    <col min="260" max="260" width="8.13333333333333" style="448" customWidth="1"/>
    <col min="261" max="261" width="36.5" style="448" customWidth="1"/>
    <col min="262" max="262" width="10.75" style="448" customWidth="1"/>
    <col min="263" max="263" width="8.13333333333333" style="448" customWidth="1"/>
    <col min="264" max="264" width="9.13333333333333" style="448" customWidth="1"/>
    <col min="265" max="268" width="9" style="448" hidden="1" customWidth="1"/>
    <col min="269" max="513" width="9" style="448"/>
    <col min="514" max="514" width="36.75" style="448" customWidth="1"/>
    <col min="515" max="515" width="11.6333333333333" style="448" customWidth="1"/>
    <col min="516" max="516" width="8.13333333333333" style="448" customWidth="1"/>
    <col min="517" max="517" width="36.5" style="448" customWidth="1"/>
    <col min="518" max="518" width="10.75" style="448" customWidth="1"/>
    <col min="519" max="519" width="8.13333333333333" style="448" customWidth="1"/>
    <col min="520" max="520" width="9.13333333333333" style="448" customWidth="1"/>
    <col min="521" max="524" width="9" style="448" hidden="1" customWidth="1"/>
    <col min="525" max="769" width="9" style="448"/>
    <col min="770" max="770" width="36.75" style="448" customWidth="1"/>
    <col min="771" max="771" width="11.6333333333333" style="448" customWidth="1"/>
    <col min="772" max="772" width="8.13333333333333" style="448" customWidth="1"/>
    <col min="773" max="773" width="36.5" style="448" customWidth="1"/>
    <col min="774" max="774" width="10.75" style="448" customWidth="1"/>
    <col min="775" max="775" width="8.13333333333333" style="448" customWidth="1"/>
    <col min="776" max="776" width="9.13333333333333" style="448" customWidth="1"/>
    <col min="777" max="780" width="9" style="448" hidden="1" customWidth="1"/>
    <col min="781" max="1025" width="9" style="448"/>
    <col min="1026" max="1026" width="36.75" style="448" customWidth="1"/>
    <col min="1027" max="1027" width="11.6333333333333" style="448" customWidth="1"/>
    <col min="1028" max="1028" width="8.13333333333333" style="448" customWidth="1"/>
    <col min="1029" max="1029" width="36.5" style="448" customWidth="1"/>
    <col min="1030" max="1030" width="10.75" style="448" customWidth="1"/>
    <col min="1031" max="1031" width="8.13333333333333" style="448" customWidth="1"/>
    <col min="1032" max="1032" width="9.13333333333333" style="448" customWidth="1"/>
    <col min="1033" max="1036" width="9" style="448" hidden="1" customWidth="1"/>
    <col min="1037" max="1281" width="9" style="448"/>
    <col min="1282" max="1282" width="36.75" style="448" customWidth="1"/>
    <col min="1283" max="1283" width="11.6333333333333" style="448" customWidth="1"/>
    <col min="1284" max="1284" width="8.13333333333333" style="448" customWidth="1"/>
    <col min="1285" max="1285" width="36.5" style="448" customWidth="1"/>
    <col min="1286" max="1286" width="10.75" style="448" customWidth="1"/>
    <col min="1287" max="1287" width="8.13333333333333" style="448" customWidth="1"/>
    <col min="1288" max="1288" width="9.13333333333333" style="448" customWidth="1"/>
    <col min="1289" max="1292" width="9" style="448" hidden="1" customWidth="1"/>
    <col min="1293" max="1537" width="9" style="448"/>
    <col min="1538" max="1538" width="36.75" style="448" customWidth="1"/>
    <col min="1539" max="1539" width="11.6333333333333" style="448" customWidth="1"/>
    <col min="1540" max="1540" width="8.13333333333333" style="448" customWidth="1"/>
    <col min="1541" max="1541" width="36.5" style="448" customWidth="1"/>
    <col min="1542" max="1542" width="10.75" style="448" customWidth="1"/>
    <col min="1543" max="1543" width="8.13333333333333" style="448" customWidth="1"/>
    <col min="1544" max="1544" width="9.13333333333333" style="448" customWidth="1"/>
    <col min="1545" max="1548" width="9" style="448" hidden="1" customWidth="1"/>
    <col min="1549" max="1793" width="9" style="448"/>
    <col min="1794" max="1794" width="36.75" style="448" customWidth="1"/>
    <col min="1795" max="1795" width="11.6333333333333" style="448" customWidth="1"/>
    <col min="1796" max="1796" width="8.13333333333333" style="448" customWidth="1"/>
    <col min="1797" max="1797" width="36.5" style="448" customWidth="1"/>
    <col min="1798" max="1798" width="10.75" style="448" customWidth="1"/>
    <col min="1799" max="1799" width="8.13333333333333" style="448" customWidth="1"/>
    <col min="1800" max="1800" width="9.13333333333333" style="448" customWidth="1"/>
    <col min="1801" max="1804" width="9" style="448" hidden="1" customWidth="1"/>
    <col min="1805" max="2049" width="9" style="448"/>
    <col min="2050" max="2050" width="36.75" style="448" customWidth="1"/>
    <col min="2051" max="2051" width="11.6333333333333" style="448" customWidth="1"/>
    <col min="2052" max="2052" width="8.13333333333333" style="448" customWidth="1"/>
    <col min="2053" max="2053" width="36.5" style="448" customWidth="1"/>
    <col min="2054" max="2054" width="10.75" style="448" customWidth="1"/>
    <col min="2055" max="2055" width="8.13333333333333" style="448" customWidth="1"/>
    <col min="2056" max="2056" width="9.13333333333333" style="448" customWidth="1"/>
    <col min="2057" max="2060" width="9" style="448" hidden="1" customWidth="1"/>
    <col min="2061" max="2305" width="9" style="448"/>
    <col min="2306" max="2306" width="36.75" style="448" customWidth="1"/>
    <col min="2307" max="2307" width="11.6333333333333" style="448" customWidth="1"/>
    <col min="2308" max="2308" width="8.13333333333333" style="448" customWidth="1"/>
    <col min="2309" max="2309" width="36.5" style="448" customWidth="1"/>
    <col min="2310" max="2310" width="10.75" style="448" customWidth="1"/>
    <col min="2311" max="2311" width="8.13333333333333" style="448" customWidth="1"/>
    <col min="2312" max="2312" width="9.13333333333333" style="448" customWidth="1"/>
    <col min="2313" max="2316" width="9" style="448" hidden="1" customWidth="1"/>
    <col min="2317" max="2561" width="9" style="448"/>
    <col min="2562" max="2562" width="36.75" style="448" customWidth="1"/>
    <col min="2563" max="2563" width="11.6333333333333" style="448" customWidth="1"/>
    <col min="2564" max="2564" width="8.13333333333333" style="448" customWidth="1"/>
    <col min="2565" max="2565" width="36.5" style="448" customWidth="1"/>
    <col min="2566" max="2566" width="10.75" style="448" customWidth="1"/>
    <col min="2567" max="2567" width="8.13333333333333" style="448" customWidth="1"/>
    <col min="2568" max="2568" width="9.13333333333333" style="448" customWidth="1"/>
    <col min="2569" max="2572" width="9" style="448" hidden="1" customWidth="1"/>
    <col min="2573" max="2817" width="9" style="448"/>
    <col min="2818" max="2818" width="36.75" style="448" customWidth="1"/>
    <col min="2819" max="2819" width="11.6333333333333" style="448" customWidth="1"/>
    <col min="2820" max="2820" width="8.13333333333333" style="448" customWidth="1"/>
    <col min="2821" max="2821" width="36.5" style="448" customWidth="1"/>
    <col min="2822" max="2822" width="10.75" style="448" customWidth="1"/>
    <col min="2823" max="2823" width="8.13333333333333" style="448" customWidth="1"/>
    <col min="2824" max="2824" width="9.13333333333333" style="448" customWidth="1"/>
    <col min="2825" max="2828" width="9" style="448" hidden="1" customWidth="1"/>
    <col min="2829" max="3073" width="9" style="448"/>
    <col min="3074" max="3074" width="36.75" style="448" customWidth="1"/>
    <col min="3075" max="3075" width="11.6333333333333" style="448" customWidth="1"/>
    <col min="3076" max="3076" width="8.13333333333333" style="448" customWidth="1"/>
    <col min="3077" max="3077" width="36.5" style="448" customWidth="1"/>
    <col min="3078" max="3078" width="10.75" style="448" customWidth="1"/>
    <col min="3079" max="3079" width="8.13333333333333" style="448" customWidth="1"/>
    <col min="3080" max="3080" width="9.13333333333333" style="448" customWidth="1"/>
    <col min="3081" max="3084" width="9" style="448" hidden="1" customWidth="1"/>
    <col min="3085" max="3329" width="9" style="448"/>
    <col min="3330" max="3330" width="36.75" style="448" customWidth="1"/>
    <col min="3331" max="3331" width="11.6333333333333" style="448" customWidth="1"/>
    <col min="3332" max="3332" width="8.13333333333333" style="448" customWidth="1"/>
    <col min="3333" max="3333" width="36.5" style="448" customWidth="1"/>
    <col min="3334" max="3334" width="10.75" style="448" customWidth="1"/>
    <col min="3335" max="3335" width="8.13333333333333" style="448" customWidth="1"/>
    <col min="3336" max="3336" width="9.13333333333333" style="448" customWidth="1"/>
    <col min="3337" max="3340" width="9" style="448" hidden="1" customWidth="1"/>
    <col min="3341" max="3585" width="9" style="448"/>
    <col min="3586" max="3586" width="36.75" style="448" customWidth="1"/>
    <col min="3587" max="3587" width="11.6333333333333" style="448" customWidth="1"/>
    <col min="3588" max="3588" width="8.13333333333333" style="448" customWidth="1"/>
    <col min="3589" max="3589" width="36.5" style="448" customWidth="1"/>
    <col min="3590" max="3590" width="10.75" style="448" customWidth="1"/>
    <col min="3591" max="3591" width="8.13333333333333" style="448" customWidth="1"/>
    <col min="3592" max="3592" width="9.13333333333333" style="448" customWidth="1"/>
    <col min="3593" max="3596" width="9" style="448" hidden="1" customWidth="1"/>
    <col min="3597" max="3841" width="9" style="448"/>
    <col min="3842" max="3842" width="36.75" style="448" customWidth="1"/>
    <col min="3843" max="3843" width="11.6333333333333" style="448" customWidth="1"/>
    <col min="3844" max="3844" width="8.13333333333333" style="448" customWidth="1"/>
    <col min="3845" max="3845" width="36.5" style="448" customWidth="1"/>
    <col min="3846" max="3846" width="10.75" style="448" customWidth="1"/>
    <col min="3847" max="3847" width="8.13333333333333" style="448" customWidth="1"/>
    <col min="3848" max="3848" width="9.13333333333333" style="448" customWidth="1"/>
    <col min="3849" max="3852" width="9" style="448" hidden="1" customWidth="1"/>
    <col min="3853" max="4097" width="9" style="448"/>
    <col min="4098" max="4098" width="36.75" style="448" customWidth="1"/>
    <col min="4099" max="4099" width="11.6333333333333" style="448" customWidth="1"/>
    <col min="4100" max="4100" width="8.13333333333333" style="448" customWidth="1"/>
    <col min="4101" max="4101" width="36.5" style="448" customWidth="1"/>
    <col min="4102" max="4102" width="10.75" style="448" customWidth="1"/>
    <col min="4103" max="4103" width="8.13333333333333" style="448" customWidth="1"/>
    <col min="4104" max="4104" width="9.13333333333333" style="448" customWidth="1"/>
    <col min="4105" max="4108" width="9" style="448" hidden="1" customWidth="1"/>
    <col min="4109" max="4353" width="9" style="448"/>
    <col min="4354" max="4354" width="36.75" style="448" customWidth="1"/>
    <col min="4355" max="4355" width="11.6333333333333" style="448" customWidth="1"/>
    <col min="4356" max="4356" width="8.13333333333333" style="448" customWidth="1"/>
    <col min="4357" max="4357" width="36.5" style="448" customWidth="1"/>
    <col min="4358" max="4358" width="10.75" style="448" customWidth="1"/>
    <col min="4359" max="4359" width="8.13333333333333" style="448" customWidth="1"/>
    <col min="4360" max="4360" width="9.13333333333333" style="448" customWidth="1"/>
    <col min="4361" max="4364" width="9" style="448" hidden="1" customWidth="1"/>
    <col min="4365" max="4609" width="9" style="448"/>
    <col min="4610" max="4610" width="36.75" style="448" customWidth="1"/>
    <col min="4611" max="4611" width="11.6333333333333" style="448" customWidth="1"/>
    <col min="4612" max="4612" width="8.13333333333333" style="448" customWidth="1"/>
    <col min="4613" max="4613" width="36.5" style="448" customWidth="1"/>
    <col min="4614" max="4614" width="10.75" style="448" customWidth="1"/>
    <col min="4615" max="4615" width="8.13333333333333" style="448" customWidth="1"/>
    <col min="4616" max="4616" width="9.13333333333333" style="448" customWidth="1"/>
    <col min="4617" max="4620" width="9" style="448" hidden="1" customWidth="1"/>
    <col min="4621" max="4865" width="9" style="448"/>
    <col min="4866" max="4866" width="36.75" style="448" customWidth="1"/>
    <col min="4867" max="4867" width="11.6333333333333" style="448" customWidth="1"/>
    <col min="4868" max="4868" width="8.13333333333333" style="448" customWidth="1"/>
    <col min="4869" max="4869" width="36.5" style="448" customWidth="1"/>
    <col min="4870" max="4870" width="10.75" style="448" customWidth="1"/>
    <col min="4871" max="4871" width="8.13333333333333" style="448" customWidth="1"/>
    <col min="4872" max="4872" width="9.13333333333333" style="448" customWidth="1"/>
    <col min="4873" max="4876" width="9" style="448" hidden="1" customWidth="1"/>
    <col min="4877" max="5121" width="9" style="448"/>
    <col min="5122" max="5122" width="36.75" style="448" customWidth="1"/>
    <col min="5123" max="5123" width="11.6333333333333" style="448" customWidth="1"/>
    <col min="5124" max="5124" width="8.13333333333333" style="448" customWidth="1"/>
    <col min="5125" max="5125" width="36.5" style="448" customWidth="1"/>
    <col min="5126" max="5126" width="10.75" style="448" customWidth="1"/>
    <col min="5127" max="5127" width="8.13333333333333" style="448" customWidth="1"/>
    <col min="5128" max="5128" width="9.13333333333333" style="448" customWidth="1"/>
    <col min="5129" max="5132" width="9" style="448" hidden="1" customWidth="1"/>
    <col min="5133" max="5377" width="9" style="448"/>
    <col min="5378" max="5378" width="36.75" style="448" customWidth="1"/>
    <col min="5379" max="5379" width="11.6333333333333" style="448" customWidth="1"/>
    <col min="5380" max="5380" width="8.13333333333333" style="448" customWidth="1"/>
    <col min="5381" max="5381" width="36.5" style="448" customWidth="1"/>
    <col min="5382" max="5382" width="10.75" style="448" customWidth="1"/>
    <col min="5383" max="5383" width="8.13333333333333" style="448" customWidth="1"/>
    <col min="5384" max="5384" width="9.13333333333333" style="448" customWidth="1"/>
    <col min="5385" max="5388" width="9" style="448" hidden="1" customWidth="1"/>
    <col min="5389" max="5633" width="9" style="448"/>
    <col min="5634" max="5634" width="36.75" style="448" customWidth="1"/>
    <col min="5635" max="5635" width="11.6333333333333" style="448" customWidth="1"/>
    <col min="5636" max="5636" width="8.13333333333333" style="448" customWidth="1"/>
    <col min="5637" max="5637" width="36.5" style="448" customWidth="1"/>
    <col min="5638" max="5638" width="10.75" style="448" customWidth="1"/>
    <col min="5639" max="5639" width="8.13333333333333" style="448" customWidth="1"/>
    <col min="5640" max="5640" width="9.13333333333333" style="448" customWidth="1"/>
    <col min="5641" max="5644" width="9" style="448" hidden="1" customWidth="1"/>
    <col min="5645" max="5889" width="9" style="448"/>
    <col min="5890" max="5890" width="36.75" style="448" customWidth="1"/>
    <col min="5891" max="5891" width="11.6333333333333" style="448" customWidth="1"/>
    <col min="5892" max="5892" width="8.13333333333333" style="448" customWidth="1"/>
    <col min="5893" max="5893" width="36.5" style="448" customWidth="1"/>
    <col min="5894" max="5894" width="10.75" style="448" customWidth="1"/>
    <col min="5895" max="5895" width="8.13333333333333" style="448" customWidth="1"/>
    <col min="5896" max="5896" width="9.13333333333333" style="448" customWidth="1"/>
    <col min="5897" max="5900" width="9" style="448" hidden="1" customWidth="1"/>
    <col min="5901" max="6145" width="9" style="448"/>
    <col min="6146" max="6146" width="36.75" style="448" customWidth="1"/>
    <col min="6147" max="6147" width="11.6333333333333" style="448" customWidth="1"/>
    <col min="6148" max="6148" width="8.13333333333333" style="448" customWidth="1"/>
    <col min="6149" max="6149" width="36.5" style="448" customWidth="1"/>
    <col min="6150" max="6150" width="10.75" style="448" customWidth="1"/>
    <col min="6151" max="6151" width="8.13333333333333" style="448" customWidth="1"/>
    <col min="6152" max="6152" width="9.13333333333333" style="448" customWidth="1"/>
    <col min="6153" max="6156" width="9" style="448" hidden="1" customWidth="1"/>
    <col min="6157" max="6401" width="9" style="448"/>
    <col min="6402" max="6402" width="36.75" style="448" customWidth="1"/>
    <col min="6403" max="6403" width="11.6333333333333" style="448" customWidth="1"/>
    <col min="6404" max="6404" width="8.13333333333333" style="448" customWidth="1"/>
    <col min="6405" max="6405" width="36.5" style="448" customWidth="1"/>
    <col min="6406" max="6406" width="10.75" style="448" customWidth="1"/>
    <col min="6407" max="6407" width="8.13333333333333" style="448" customWidth="1"/>
    <col min="6408" max="6408" width="9.13333333333333" style="448" customWidth="1"/>
    <col min="6409" max="6412" width="9" style="448" hidden="1" customWidth="1"/>
    <col min="6413" max="6657" width="9" style="448"/>
    <col min="6658" max="6658" width="36.75" style="448" customWidth="1"/>
    <col min="6659" max="6659" width="11.6333333333333" style="448" customWidth="1"/>
    <col min="6660" max="6660" width="8.13333333333333" style="448" customWidth="1"/>
    <col min="6661" max="6661" width="36.5" style="448" customWidth="1"/>
    <col min="6662" max="6662" width="10.75" style="448" customWidth="1"/>
    <col min="6663" max="6663" width="8.13333333333333" style="448" customWidth="1"/>
    <col min="6664" max="6664" width="9.13333333333333" style="448" customWidth="1"/>
    <col min="6665" max="6668" width="9" style="448" hidden="1" customWidth="1"/>
    <col min="6669" max="6913" width="9" style="448"/>
    <col min="6914" max="6914" width="36.75" style="448" customWidth="1"/>
    <col min="6915" max="6915" width="11.6333333333333" style="448" customWidth="1"/>
    <col min="6916" max="6916" width="8.13333333333333" style="448" customWidth="1"/>
    <col min="6917" max="6917" width="36.5" style="448" customWidth="1"/>
    <col min="6918" max="6918" width="10.75" style="448" customWidth="1"/>
    <col min="6919" max="6919" width="8.13333333333333" style="448" customWidth="1"/>
    <col min="6920" max="6920" width="9.13333333333333" style="448" customWidth="1"/>
    <col min="6921" max="6924" width="9" style="448" hidden="1" customWidth="1"/>
    <col min="6925" max="7169" width="9" style="448"/>
    <col min="7170" max="7170" width="36.75" style="448" customWidth="1"/>
    <col min="7171" max="7171" width="11.6333333333333" style="448" customWidth="1"/>
    <col min="7172" max="7172" width="8.13333333333333" style="448" customWidth="1"/>
    <col min="7173" max="7173" width="36.5" style="448" customWidth="1"/>
    <col min="7174" max="7174" width="10.75" style="448" customWidth="1"/>
    <col min="7175" max="7175" width="8.13333333333333" style="448" customWidth="1"/>
    <col min="7176" max="7176" width="9.13333333333333" style="448" customWidth="1"/>
    <col min="7177" max="7180" width="9" style="448" hidden="1" customWidth="1"/>
    <col min="7181" max="7425" width="9" style="448"/>
    <col min="7426" max="7426" width="36.75" style="448" customWidth="1"/>
    <col min="7427" max="7427" width="11.6333333333333" style="448" customWidth="1"/>
    <col min="7428" max="7428" width="8.13333333333333" style="448" customWidth="1"/>
    <col min="7429" max="7429" width="36.5" style="448" customWidth="1"/>
    <col min="7430" max="7430" width="10.75" style="448" customWidth="1"/>
    <col min="7431" max="7431" width="8.13333333333333" style="448" customWidth="1"/>
    <col min="7432" max="7432" width="9.13333333333333" style="448" customWidth="1"/>
    <col min="7433" max="7436" width="9" style="448" hidden="1" customWidth="1"/>
    <col min="7437" max="7681" width="9" style="448"/>
    <col min="7682" max="7682" width="36.75" style="448" customWidth="1"/>
    <col min="7683" max="7683" width="11.6333333333333" style="448" customWidth="1"/>
    <col min="7684" max="7684" width="8.13333333333333" style="448" customWidth="1"/>
    <col min="7685" max="7685" width="36.5" style="448" customWidth="1"/>
    <col min="7686" max="7686" width="10.75" style="448" customWidth="1"/>
    <col min="7687" max="7687" width="8.13333333333333" style="448" customWidth="1"/>
    <col min="7688" max="7688" width="9.13333333333333" style="448" customWidth="1"/>
    <col min="7689" max="7692" width="9" style="448" hidden="1" customWidth="1"/>
    <col min="7693" max="7937" width="9" style="448"/>
    <col min="7938" max="7938" width="36.75" style="448" customWidth="1"/>
    <col min="7939" max="7939" width="11.6333333333333" style="448" customWidth="1"/>
    <col min="7940" max="7940" width="8.13333333333333" style="448" customWidth="1"/>
    <col min="7941" max="7941" width="36.5" style="448" customWidth="1"/>
    <col min="7942" max="7942" width="10.75" style="448" customWidth="1"/>
    <col min="7943" max="7943" width="8.13333333333333" style="448" customWidth="1"/>
    <col min="7944" max="7944" width="9.13333333333333" style="448" customWidth="1"/>
    <col min="7945" max="7948" width="9" style="448" hidden="1" customWidth="1"/>
    <col min="7949" max="8193" width="9" style="448"/>
    <col min="8194" max="8194" width="36.75" style="448" customWidth="1"/>
    <col min="8195" max="8195" width="11.6333333333333" style="448" customWidth="1"/>
    <col min="8196" max="8196" width="8.13333333333333" style="448" customWidth="1"/>
    <col min="8197" max="8197" width="36.5" style="448" customWidth="1"/>
    <col min="8198" max="8198" width="10.75" style="448" customWidth="1"/>
    <col min="8199" max="8199" width="8.13333333333333" style="448" customWidth="1"/>
    <col min="8200" max="8200" width="9.13333333333333" style="448" customWidth="1"/>
    <col min="8201" max="8204" width="9" style="448" hidden="1" customWidth="1"/>
    <col min="8205" max="8449" width="9" style="448"/>
    <col min="8450" max="8450" width="36.75" style="448" customWidth="1"/>
    <col min="8451" max="8451" width="11.6333333333333" style="448" customWidth="1"/>
    <col min="8452" max="8452" width="8.13333333333333" style="448" customWidth="1"/>
    <col min="8453" max="8453" width="36.5" style="448" customWidth="1"/>
    <col min="8454" max="8454" width="10.75" style="448" customWidth="1"/>
    <col min="8455" max="8455" width="8.13333333333333" style="448" customWidth="1"/>
    <col min="8456" max="8456" width="9.13333333333333" style="448" customWidth="1"/>
    <col min="8457" max="8460" width="9" style="448" hidden="1" customWidth="1"/>
    <col min="8461" max="8705" width="9" style="448"/>
    <col min="8706" max="8706" width="36.75" style="448" customWidth="1"/>
    <col min="8707" max="8707" width="11.6333333333333" style="448" customWidth="1"/>
    <col min="8708" max="8708" width="8.13333333333333" style="448" customWidth="1"/>
    <col min="8709" max="8709" width="36.5" style="448" customWidth="1"/>
    <col min="8710" max="8710" width="10.75" style="448" customWidth="1"/>
    <col min="8711" max="8711" width="8.13333333333333" style="448" customWidth="1"/>
    <col min="8712" max="8712" width="9.13333333333333" style="448" customWidth="1"/>
    <col min="8713" max="8716" width="9" style="448" hidden="1" customWidth="1"/>
    <col min="8717" max="8961" width="9" style="448"/>
    <col min="8962" max="8962" width="36.75" style="448" customWidth="1"/>
    <col min="8963" max="8963" width="11.6333333333333" style="448" customWidth="1"/>
    <col min="8964" max="8964" width="8.13333333333333" style="448" customWidth="1"/>
    <col min="8965" max="8965" width="36.5" style="448" customWidth="1"/>
    <col min="8966" max="8966" width="10.75" style="448" customWidth="1"/>
    <col min="8967" max="8967" width="8.13333333333333" style="448" customWidth="1"/>
    <col min="8968" max="8968" width="9.13333333333333" style="448" customWidth="1"/>
    <col min="8969" max="8972" width="9" style="448" hidden="1" customWidth="1"/>
    <col min="8973" max="9217" width="9" style="448"/>
    <col min="9218" max="9218" width="36.75" style="448" customWidth="1"/>
    <col min="9219" max="9219" width="11.6333333333333" style="448" customWidth="1"/>
    <col min="9220" max="9220" width="8.13333333333333" style="448" customWidth="1"/>
    <col min="9221" max="9221" width="36.5" style="448" customWidth="1"/>
    <col min="9222" max="9222" width="10.75" style="448" customWidth="1"/>
    <col min="9223" max="9223" width="8.13333333333333" style="448" customWidth="1"/>
    <col min="9224" max="9224" width="9.13333333333333" style="448" customWidth="1"/>
    <col min="9225" max="9228" width="9" style="448" hidden="1" customWidth="1"/>
    <col min="9229" max="9473" width="9" style="448"/>
    <col min="9474" max="9474" width="36.75" style="448" customWidth="1"/>
    <col min="9475" max="9475" width="11.6333333333333" style="448" customWidth="1"/>
    <col min="9476" max="9476" width="8.13333333333333" style="448" customWidth="1"/>
    <col min="9477" max="9477" width="36.5" style="448" customWidth="1"/>
    <col min="9478" max="9478" width="10.75" style="448" customWidth="1"/>
    <col min="9479" max="9479" width="8.13333333333333" style="448" customWidth="1"/>
    <col min="9480" max="9480" width="9.13333333333333" style="448" customWidth="1"/>
    <col min="9481" max="9484" width="9" style="448" hidden="1" customWidth="1"/>
    <col min="9485" max="9729" width="9" style="448"/>
    <col min="9730" max="9730" width="36.75" style="448" customWidth="1"/>
    <col min="9731" max="9731" width="11.6333333333333" style="448" customWidth="1"/>
    <col min="9732" max="9732" width="8.13333333333333" style="448" customWidth="1"/>
    <col min="9733" max="9733" width="36.5" style="448" customWidth="1"/>
    <col min="9734" max="9734" width="10.75" style="448" customWidth="1"/>
    <col min="9735" max="9735" width="8.13333333333333" style="448" customWidth="1"/>
    <col min="9736" max="9736" width="9.13333333333333" style="448" customWidth="1"/>
    <col min="9737" max="9740" width="9" style="448" hidden="1" customWidth="1"/>
    <col min="9741" max="9985" width="9" style="448"/>
    <col min="9986" max="9986" width="36.75" style="448" customWidth="1"/>
    <col min="9987" max="9987" width="11.6333333333333" style="448" customWidth="1"/>
    <col min="9988" max="9988" width="8.13333333333333" style="448" customWidth="1"/>
    <col min="9989" max="9989" width="36.5" style="448" customWidth="1"/>
    <col min="9990" max="9990" width="10.75" style="448" customWidth="1"/>
    <col min="9991" max="9991" width="8.13333333333333" style="448" customWidth="1"/>
    <col min="9992" max="9992" width="9.13333333333333" style="448" customWidth="1"/>
    <col min="9993" max="9996" width="9" style="448" hidden="1" customWidth="1"/>
    <col min="9997" max="10241" width="9" style="448"/>
    <col min="10242" max="10242" width="36.75" style="448" customWidth="1"/>
    <col min="10243" max="10243" width="11.6333333333333" style="448" customWidth="1"/>
    <col min="10244" max="10244" width="8.13333333333333" style="448" customWidth="1"/>
    <col min="10245" max="10245" width="36.5" style="448" customWidth="1"/>
    <col min="10246" max="10246" width="10.75" style="448" customWidth="1"/>
    <col min="10247" max="10247" width="8.13333333333333" style="448" customWidth="1"/>
    <col min="10248" max="10248" width="9.13333333333333" style="448" customWidth="1"/>
    <col min="10249" max="10252" width="9" style="448" hidden="1" customWidth="1"/>
    <col min="10253" max="10497" width="9" style="448"/>
    <col min="10498" max="10498" width="36.75" style="448" customWidth="1"/>
    <col min="10499" max="10499" width="11.6333333333333" style="448" customWidth="1"/>
    <col min="10500" max="10500" width="8.13333333333333" style="448" customWidth="1"/>
    <col min="10501" max="10501" width="36.5" style="448" customWidth="1"/>
    <col min="10502" max="10502" width="10.75" style="448" customWidth="1"/>
    <col min="10503" max="10503" width="8.13333333333333" style="448" customWidth="1"/>
    <col min="10504" max="10504" width="9.13333333333333" style="448" customWidth="1"/>
    <col min="10505" max="10508" width="9" style="448" hidden="1" customWidth="1"/>
    <col min="10509" max="10753" width="9" style="448"/>
    <col min="10754" max="10754" width="36.75" style="448" customWidth="1"/>
    <col min="10755" max="10755" width="11.6333333333333" style="448" customWidth="1"/>
    <col min="10756" max="10756" width="8.13333333333333" style="448" customWidth="1"/>
    <col min="10757" max="10757" width="36.5" style="448" customWidth="1"/>
    <col min="10758" max="10758" width="10.75" style="448" customWidth="1"/>
    <col min="10759" max="10759" width="8.13333333333333" style="448" customWidth="1"/>
    <col min="10760" max="10760" width="9.13333333333333" style="448" customWidth="1"/>
    <col min="10761" max="10764" width="9" style="448" hidden="1" customWidth="1"/>
    <col min="10765" max="11009" width="9" style="448"/>
    <col min="11010" max="11010" width="36.75" style="448" customWidth="1"/>
    <col min="11011" max="11011" width="11.6333333333333" style="448" customWidth="1"/>
    <col min="11012" max="11012" width="8.13333333333333" style="448" customWidth="1"/>
    <col min="11013" max="11013" width="36.5" style="448" customWidth="1"/>
    <col min="11014" max="11014" width="10.75" style="448" customWidth="1"/>
    <col min="11015" max="11015" width="8.13333333333333" style="448" customWidth="1"/>
    <col min="11016" max="11016" width="9.13333333333333" style="448" customWidth="1"/>
    <col min="11017" max="11020" width="9" style="448" hidden="1" customWidth="1"/>
    <col min="11021" max="11265" width="9" style="448"/>
    <col min="11266" max="11266" width="36.75" style="448" customWidth="1"/>
    <col min="11267" max="11267" width="11.6333333333333" style="448" customWidth="1"/>
    <col min="11268" max="11268" width="8.13333333333333" style="448" customWidth="1"/>
    <col min="11269" max="11269" width="36.5" style="448" customWidth="1"/>
    <col min="11270" max="11270" width="10.75" style="448" customWidth="1"/>
    <col min="11271" max="11271" width="8.13333333333333" style="448" customWidth="1"/>
    <col min="11272" max="11272" width="9.13333333333333" style="448" customWidth="1"/>
    <col min="11273" max="11276" width="9" style="448" hidden="1" customWidth="1"/>
    <col min="11277" max="11521" width="9" style="448"/>
    <col min="11522" max="11522" width="36.75" style="448" customWidth="1"/>
    <col min="11523" max="11523" width="11.6333333333333" style="448" customWidth="1"/>
    <col min="11524" max="11524" width="8.13333333333333" style="448" customWidth="1"/>
    <col min="11525" max="11525" width="36.5" style="448" customWidth="1"/>
    <col min="11526" max="11526" width="10.75" style="448" customWidth="1"/>
    <col min="11527" max="11527" width="8.13333333333333" style="448" customWidth="1"/>
    <col min="11528" max="11528" width="9.13333333333333" style="448" customWidth="1"/>
    <col min="11529" max="11532" width="9" style="448" hidden="1" customWidth="1"/>
    <col min="11533" max="11777" width="9" style="448"/>
    <col min="11778" max="11778" width="36.75" style="448" customWidth="1"/>
    <col min="11779" max="11779" width="11.6333333333333" style="448" customWidth="1"/>
    <col min="11780" max="11780" width="8.13333333333333" style="448" customWidth="1"/>
    <col min="11781" max="11781" width="36.5" style="448" customWidth="1"/>
    <col min="11782" max="11782" width="10.75" style="448" customWidth="1"/>
    <col min="11783" max="11783" width="8.13333333333333" style="448" customWidth="1"/>
    <col min="11784" max="11784" width="9.13333333333333" style="448" customWidth="1"/>
    <col min="11785" max="11788" width="9" style="448" hidden="1" customWidth="1"/>
    <col min="11789" max="12033" width="9" style="448"/>
    <col min="12034" max="12034" width="36.75" style="448" customWidth="1"/>
    <col min="12035" max="12035" width="11.6333333333333" style="448" customWidth="1"/>
    <col min="12036" max="12036" width="8.13333333333333" style="448" customWidth="1"/>
    <col min="12037" max="12037" width="36.5" style="448" customWidth="1"/>
    <col min="12038" max="12038" width="10.75" style="448" customWidth="1"/>
    <col min="12039" max="12039" width="8.13333333333333" style="448" customWidth="1"/>
    <col min="12040" max="12040" width="9.13333333333333" style="448" customWidth="1"/>
    <col min="12041" max="12044" width="9" style="448" hidden="1" customWidth="1"/>
    <col min="12045" max="12289" width="9" style="448"/>
    <col min="12290" max="12290" width="36.75" style="448" customWidth="1"/>
    <col min="12291" max="12291" width="11.6333333333333" style="448" customWidth="1"/>
    <col min="12292" max="12292" width="8.13333333333333" style="448" customWidth="1"/>
    <col min="12293" max="12293" width="36.5" style="448" customWidth="1"/>
    <col min="12294" max="12294" width="10.75" style="448" customWidth="1"/>
    <col min="12295" max="12295" width="8.13333333333333" style="448" customWidth="1"/>
    <col min="12296" max="12296" width="9.13333333333333" style="448" customWidth="1"/>
    <col min="12297" max="12300" width="9" style="448" hidden="1" customWidth="1"/>
    <col min="12301" max="12545" width="9" style="448"/>
    <col min="12546" max="12546" width="36.75" style="448" customWidth="1"/>
    <col min="12547" max="12547" width="11.6333333333333" style="448" customWidth="1"/>
    <col min="12548" max="12548" width="8.13333333333333" style="448" customWidth="1"/>
    <col min="12549" max="12549" width="36.5" style="448" customWidth="1"/>
    <col min="12550" max="12550" width="10.75" style="448" customWidth="1"/>
    <col min="12551" max="12551" width="8.13333333333333" style="448" customWidth="1"/>
    <col min="12552" max="12552" width="9.13333333333333" style="448" customWidth="1"/>
    <col min="12553" max="12556" width="9" style="448" hidden="1" customWidth="1"/>
    <col min="12557" max="12801" width="9" style="448"/>
    <col min="12802" max="12802" width="36.75" style="448" customWidth="1"/>
    <col min="12803" max="12803" width="11.6333333333333" style="448" customWidth="1"/>
    <col min="12804" max="12804" width="8.13333333333333" style="448" customWidth="1"/>
    <col min="12805" max="12805" width="36.5" style="448" customWidth="1"/>
    <col min="12806" max="12806" width="10.75" style="448" customWidth="1"/>
    <col min="12807" max="12807" width="8.13333333333333" style="448" customWidth="1"/>
    <col min="12808" max="12808" width="9.13333333333333" style="448" customWidth="1"/>
    <col min="12809" max="12812" width="9" style="448" hidden="1" customWidth="1"/>
    <col min="12813" max="13057" width="9" style="448"/>
    <col min="13058" max="13058" width="36.75" style="448" customWidth="1"/>
    <col min="13059" max="13059" width="11.6333333333333" style="448" customWidth="1"/>
    <col min="13060" max="13060" width="8.13333333333333" style="448" customWidth="1"/>
    <col min="13061" max="13061" width="36.5" style="448" customWidth="1"/>
    <col min="13062" max="13062" width="10.75" style="448" customWidth="1"/>
    <col min="13063" max="13063" width="8.13333333333333" style="448" customWidth="1"/>
    <col min="13064" max="13064" width="9.13333333333333" style="448" customWidth="1"/>
    <col min="13065" max="13068" width="9" style="448" hidden="1" customWidth="1"/>
    <col min="13069" max="13313" width="9" style="448"/>
    <col min="13314" max="13314" width="36.75" style="448" customWidth="1"/>
    <col min="13315" max="13315" width="11.6333333333333" style="448" customWidth="1"/>
    <col min="13316" max="13316" width="8.13333333333333" style="448" customWidth="1"/>
    <col min="13317" max="13317" width="36.5" style="448" customWidth="1"/>
    <col min="13318" max="13318" width="10.75" style="448" customWidth="1"/>
    <col min="13319" max="13319" width="8.13333333333333" style="448" customWidth="1"/>
    <col min="13320" max="13320" width="9.13333333333333" style="448" customWidth="1"/>
    <col min="13321" max="13324" width="9" style="448" hidden="1" customWidth="1"/>
    <col min="13325" max="13569" width="9" style="448"/>
    <col min="13570" max="13570" width="36.75" style="448" customWidth="1"/>
    <col min="13571" max="13571" width="11.6333333333333" style="448" customWidth="1"/>
    <col min="13572" max="13572" width="8.13333333333333" style="448" customWidth="1"/>
    <col min="13573" max="13573" width="36.5" style="448" customWidth="1"/>
    <col min="13574" max="13574" width="10.75" style="448" customWidth="1"/>
    <col min="13575" max="13575" width="8.13333333333333" style="448" customWidth="1"/>
    <col min="13576" max="13576" width="9.13333333333333" style="448" customWidth="1"/>
    <col min="13577" max="13580" width="9" style="448" hidden="1" customWidth="1"/>
    <col min="13581" max="13825" width="9" style="448"/>
    <col min="13826" max="13826" width="36.75" style="448" customWidth="1"/>
    <col min="13827" max="13827" width="11.6333333333333" style="448" customWidth="1"/>
    <col min="13828" max="13828" width="8.13333333333333" style="448" customWidth="1"/>
    <col min="13829" max="13829" width="36.5" style="448" customWidth="1"/>
    <col min="13830" max="13830" width="10.75" style="448" customWidth="1"/>
    <col min="13831" max="13831" width="8.13333333333333" style="448" customWidth="1"/>
    <col min="13832" max="13832" width="9.13333333333333" style="448" customWidth="1"/>
    <col min="13833" max="13836" width="9" style="448" hidden="1" customWidth="1"/>
    <col min="13837" max="14081" width="9" style="448"/>
    <col min="14082" max="14082" width="36.75" style="448" customWidth="1"/>
    <col min="14083" max="14083" width="11.6333333333333" style="448" customWidth="1"/>
    <col min="14084" max="14084" width="8.13333333333333" style="448" customWidth="1"/>
    <col min="14085" max="14085" width="36.5" style="448" customWidth="1"/>
    <col min="14086" max="14086" width="10.75" style="448" customWidth="1"/>
    <col min="14087" max="14087" width="8.13333333333333" style="448" customWidth="1"/>
    <col min="14088" max="14088" width="9.13333333333333" style="448" customWidth="1"/>
    <col min="14089" max="14092" width="9" style="448" hidden="1" customWidth="1"/>
    <col min="14093" max="14337" width="9" style="448"/>
    <col min="14338" max="14338" width="36.75" style="448" customWidth="1"/>
    <col min="14339" max="14339" width="11.6333333333333" style="448" customWidth="1"/>
    <col min="14340" max="14340" width="8.13333333333333" style="448" customWidth="1"/>
    <col min="14341" max="14341" width="36.5" style="448" customWidth="1"/>
    <col min="14342" max="14342" width="10.75" style="448" customWidth="1"/>
    <col min="14343" max="14343" width="8.13333333333333" style="448" customWidth="1"/>
    <col min="14344" max="14344" width="9.13333333333333" style="448" customWidth="1"/>
    <col min="14345" max="14348" width="9" style="448" hidden="1" customWidth="1"/>
    <col min="14349" max="14593" width="9" style="448"/>
    <col min="14594" max="14594" width="36.75" style="448" customWidth="1"/>
    <col min="14595" max="14595" width="11.6333333333333" style="448" customWidth="1"/>
    <col min="14596" max="14596" width="8.13333333333333" style="448" customWidth="1"/>
    <col min="14597" max="14597" width="36.5" style="448" customWidth="1"/>
    <col min="14598" max="14598" width="10.75" style="448" customWidth="1"/>
    <col min="14599" max="14599" width="8.13333333333333" style="448" customWidth="1"/>
    <col min="14600" max="14600" width="9.13333333333333" style="448" customWidth="1"/>
    <col min="14601" max="14604" width="9" style="448" hidden="1" customWidth="1"/>
    <col min="14605" max="14849" width="9" style="448"/>
    <col min="14850" max="14850" width="36.75" style="448" customWidth="1"/>
    <col min="14851" max="14851" width="11.6333333333333" style="448" customWidth="1"/>
    <col min="14852" max="14852" width="8.13333333333333" style="448" customWidth="1"/>
    <col min="14853" max="14853" width="36.5" style="448" customWidth="1"/>
    <col min="14854" max="14854" width="10.75" style="448" customWidth="1"/>
    <col min="14855" max="14855" width="8.13333333333333" style="448" customWidth="1"/>
    <col min="14856" max="14856" width="9.13333333333333" style="448" customWidth="1"/>
    <col min="14857" max="14860" width="9" style="448" hidden="1" customWidth="1"/>
    <col min="14861" max="15105" width="9" style="448"/>
    <col min="15106" max="15106" width="36.75" style="448" customWidth="1"/>
    <col min="15107" max="15107" width="11.6333333333333" style="448" customWidth="1"/>
    <col min="15108" max="15108" width="8.13333333333333" style="448" customWidth="1"/>
    <col min="15109" max="15109" width="36.5" style="448" customWidth="1"/>
    <col min="15110" max="15110" width="10.75" style="448" customWidth="1"/>
    <col min="15111" max="15111" width="8.13333333333333" style="448" customWidth="1"/>
    <col min="15112" max="15112" width="9.13333333333333" style="448" customWidth="1"/>
    <col min="15113" max="15116" width="9" style="448" hidden="1" customWidth="1"/>
    <col min="15117" max="15361" width="9" style="448"/>
    <col min="15362" max="15362" width="36.75" style="448" customWidth="1"/>
    <col min="15363" max="15363" width="11.6333333333333" style="448" customWidth="1"/>
    <col min="15364" max="15364" width="8.13333333333333" style="448" customWidth="1"/>
    <col min="15365" max="15365" width="36.5" style="448" customWidth="1"/>
    <col min="15366" max="15366" width="10.75" style="448" customWidth="1"/>
    <col min="15367" max="15367" width="8.13333333333333" style="448" customWidth="1"/>
    <col min="15368" max="15368" width="9.13333333333333" style="448" customWidth="1"/>
    <col min="15369" max="15372" width="9" style="448" hidden="1" customWidth="1"/>
    <col min="15373" max="15617" width="9" style="448"/>
    <col min="15618" max="15618" width="36.75" style="448" customWidth="1"/>
    <col min="15619" max="15619" width="11.6333333333333" style="448" customWidth="1"/>
    <col min="15620" max="15620" width="8.13333333333333" style="448" customWidth="1"/>
    <col min="15621" max="15621" width="36.5" style="448" customWidth="1"/>
    <col min="15622" max="15622" width="10.75" style="448" customWidth="1"/>
    <col min="15623" max="15623" width="8.13333333333333" style="448" customWidth="1"/>
    <col min="15624" max="15624" width="9.13333333333333" style="448" customWidth="1"/>
    <col min="15625" max="15628" width="9" style="448" hidden="1" customWidth="1"/>
    <col min="15629" max="15873" width="9" style="448"/>
    <col min="15874" max="15874" width="36.75" style="448" customWidth="1"/>
    <col min="15875" max="15875" width="11.6333333333333" style="448" customWidth="1"/>
    <col min="15876" max="15876" width="8.13333333333333" style="448" customWidth="1"/>
    <col min="15877" max="15877" width="36.5" style="448" customWidth="1"/>
    <col min="15878" max="15878" width="10.75" style="448" customWidth="1"/>
    <col min="15879" max="15879" width="8.13333333333333" style="448" customWidth="1"/>
    <col min="15880" max="15880" width="9.13333333333333" style="448" customWidth="1"/>
    <col min="15881" max="15884" width="9" style="448" hidden="1" customWidth="1"/>
    <col min="15885" max="16129" width="9" style="448"/>
    <col min="16130" max="16130" width="36.75" style="448" customWidth="1"/>
    <col min="16131" max="16131" width="11.6333333333333" style="448" customWidth="1"/>
    <col min="16132" max="16132" width="8.13333333333333" style="448" customWidth="1"/>
    <col min="16133" max="16133" width="36.5" style="448" customWidth="1"/>
    <col min="16134" max="16134" width="10.75" style="448" customWidth="1"/>
    <col min="16135" max="16135" width="8.13333333333333" style="448" customWidth="1"/>
    <col min="16136" max="16136" width="9.13333333333333" style="448" customWidth="1"/>
    <col min="16137" max="16140" width="9" style="448" hidden="1" customWidth="1"/>
    <col min="16141" max="16384" width="9" style="448"/>
  </cols>
  <sheetData>
    <row r="1" ht="18" spans="1:14">
      <c r="A1" s="3" t="s">
        <v>3204</v>
      </c>
      <c r="B1" s="3"/>
      <c r="C1" s="3"/>
      <c r="D1" s="3"/>
      <c r="E1" s="3"/>
      <c r="F1" s="3"/>
      <c r="G1" s="3"/>
      <c r="H1" s="3"/>
      <c r="I1" s="3"/>
      <c r="J1" s="3"/>
      <c r="K1" s="3"/>
      <c r="L1" s="3"/>
      <c r="M1" s="3"/>
      <c r="N1" s="3"/>
    </row>
    <row r="2" ht="24.75" customHeight="1" spans="1:14">
      <c r="A2" s="197" t="s">
        <v>3205</v>
      </c>
      <c r="B2" s="197"/>
      <c r="C2" s="197"/>
      <c r="D2" s="197"/>
      <c r="E2" s="197"/>
      <c r="F2" s="197"/>
      <c r="G2" s="197"/>
      <c r="H2" s="197"/>
      <c r="I2" s="197"/>
      <c r="J2" s="197"/>
      <c r="K2" s="197"/>
      <c r="L2" s="197"/>
      <c r="M2" s="197"/>
      <c r="N2" s="197"/>
    </row>
    <row r="3" ht="18.75" spans="1:14">
      <c r="A3" s="449"/>
      <c r="B3" s="450"/>
      <c r="C3" s="450"/>
      <c r="D3" s="450"/>
      <c r="E3" s="450"/>
      <c r="F3" s="450"/>
      <c r="G3" s="450"/>
      <c r="H3" s="451"/>
      <c r="J3" s="450"/>
      <c r="K3" s="450"/>
      <c r="L3" s="450"/>
      <c r="M3" s="450"/>
      <c r="N3" s="344" t="s">
        <v>2</v>
      </c>
    </row>
    <row r="4" ht="56.25" spans="1:14">
      <c r="A4" s="452" t="s">
        <v>3</v>
      </c>
      <c r="B4" s="453" t="s">
        <v>71</v>
      </c>
      <c r="C4" s="453" t="s">
        <v>3180</v>
      </c>
      <c r="D4" s="453" t="s">
        <v>3206</v>
      </c>
      <c r="E4" s="453" t="s">
        <v>74</v>
      </c>
      <c r="F4" s="453" t="s">
        <v>3207</v>
      </c>
      <c r="G4" s="454" t="s">
        <v>3181</v>
      </c>
      <c r="H4" s="452" t="s">
        <v>3182</v>
      </c>
      <c r="I4" s="453" t="s">
        <v>71</v>
      </c>
      <c r="J4" s="453" t="s">
        <v>3180</v>
      </c>
      <c r="K4" s="453" t="s">
        <v>3206</v>
      </c>
      <c r="L4" s="453" t="s">
        <v>74</v>
      </c>
      <c r="M4" s="453" t="s">
        <v>3207</v>
      </c>
      <c r="N4" s="454" t="s">
        <v>3181</v>
      </c>
    </row>
    <row r="5" ht="30" customHeight="1" spans="1:14">
      <c r="A5" s="455" t="s">
        <v>75</v>
      </c>
      <c r="B5" s="456"/>
      <c r="C5" s="457"/>
      <c r="D5" s="457"/>
      <c r="E5" s="457"/>
      <c r="F5" s="457"/>
      <c r="G5" s="458"/>
      <c r="H5" s="455" t="s">
        <v>75</v>
      </c>
      <c r="I5" s="456"/>
      <c r="J5" s="457"/>
      <c r="K5" s="457"/>
      <c r="L5" s="457"/>
      <c r="M5" s="457"/>
      <c r="N5" s="458"/>
    </row>
    <row r="6" ht="30" customHeight="1" spans="1:14">
      <c r="A6" s="459" t="s">
        <v>3208</v>
      </c>
      <c r="B6" s="456"/>
      <c r="C6" s="457"/>
      <c r="D6" s="457"/>
      <c r="E6" s="457"/>
      <c r="F6" s="457"/>
      <c r="G6" s="458"/>
      <c r="H6" s="459" t="s">
        <v>3209</v>
      </c>
      <c r="I6" s="456"/>
      <c r="J6" s="457"/>
      <c r="K6" s="457"/>
      <c r="L6" s="457"/>
      <c r="M6" s="457"/>
      <c r="N6" s="458"/>
    </row>
    <row r="7" ht="30" customHeight="1" spans="1:14">
      <c r="A7" s="460" t="s">
        <v>3210</v>
      </c>
      <c r="B7" s="209"/>
      <c r="C7" s="461"/>
      <c r="D7" s="461"/>
      <c r="E7" s="461"/>
      <c r="F7" s="461"/>
      <c r="G7" s="462"/>
      <c r="H7" s="460" t="s">
        <v>3211</v>
      </c>
      <c r="I7" s="209">
        <f>SUM(I8:I10)</f>
        <v>0</v>
      </c>
      <c r="J7" s="461"/>
      <c r="K7" s="461"/>
      <c r="L7" s="461"/>
      <c r="M7" s="461"/>
      <c r="N7" s="462"/>
    </row>
    <row r="8" ht="30" customHeight="1" spans="1:14">
      <c r="A8" s="463" t="s">
        <v>3212</v>
      </c>
      <c r="B8" s="209"/>
      <c r="C8" s="461"/>
      <c r="D8" s="461"/>
      <c r="E8" s="461"/>
      <c r="F8" s="461"/>
      <c r="G8" s="462"/>
      <c r="H8" s="463" t="s">
        <v>3212</v>
      </c>
      <c r="I8" s="209"/>
      <c r="J8" s="461"/>
      <c r="K8" s="461"/>
      <c r="L8" s="461"/>
      <c r="M8" s="461"/>
      <c r="N8" s="462"/>
    </row>
    <row r="9" ht="30" customHeight="1" spans="1:14">
      <c r="A9" s="463" t="s">
        <v>3213</v>
      </c>
      <c r="B9" s="209"/>
      <c r="C9" s="461"/>
      <c r="D9" s="461"/>
      <c r="E9" s="461"/>
      <c r="F9" s="461"/>
      <c r="G9" s="462"/>
      <c r="H9" s="463" t="s">
        <v>3213</v>
      </c>
      <c r="I9" s="209"/>
      <c r="J9" s="461"/>
      <c r="K9" s="461"/>
      <c r="L9" s="461"/>
      <c r="M9" s="461"/>
      <c r="N9" s="462"/>
    </row>
    <row r="10" ht="30" customHeight="1" spans="1:14">
      <c r="A10" s="463" t="s">
        <v>3214</v>
      </c>
      <c r="B10" s="209"/>
      <c r="C10" s="461"/>
      <c r="D10" s="461"/>
      <c r="E10" s="461"/>
      <c r="F10" s="461"/>
      <c r="G10" s="462"/>
      <c r="H10" s="463" t="s">
        <v>3214</v>
      </c>
      <c r="I10" s="209"/>
      <c r="J10" s="461"/>
      <c r="K10" s="461"/>
      <c r="L10" s="461"/>
      <c r="M10" s="461"/>
      <c r="N10" s="462"/>
    </row>
    <row r="11" ht="30" customHeight="1" spans="1:14">
      <c r="A11" s="460" t="s">
        <v>3215</v>
      </c>
      <c r="B11" s="209">
        <f>B12+B13</f>
        <v>0</v>
      </c>
      <c r="C11" s="461"/>
      <c r="D11" s="461"/>
      <c r="E11" s="461"/>
      <c r="F11" s="461"/>
      <c r="G11" s="462"/>
      <c r="H11" s="460" t="s">
        <v>3216</v>
      </c>
      <c r="I11" s="209">
        <f>I12+I13</f>
        <v>0</v>
      </c>
      <c r="J11" s="461"/>
      <c r="K11" s="461"/>
      <c r="L11" s="461"/>
      <c r="M11" s="461"/>
      <c r="N11" s="462"/>
    </row>
    <row r="12" ht="30" customHeight="1" spans="1:14">
      <c r="A12" s="464" t="s">
        <v>3217</v>
      </c>
      <c r="B12" s="209"/>
      <c r="C12" s="461"/>
      <c r="D12" s="461"/>
      <c r="E12" s="461"/>
      <c r="F12" s="461"/>
      <c r="G12" s="462"/>
      <c r="H12" s="463" t="s">
        <v>3218</v>
      </c>
      <c r="I12" s="209"/>
      <c r="J12" s="461"/>
      <c r="K12" s="461"/>
      <c r="L12" s="461"/>
      <c r="M12" s="461"/>
      <c r="N12" s="462"/>
    </row>
    <row r="13" ht="30" customHeight="1" spans="1:14">
      <c r="A13" s="463" t="s">
        <v>3219</v>
      </c>
      <c r="B13" s="209"/>
      <c r="C13" s="461"/>
      <c r="D13" s="461"/>
      <c r="E13" s="461"/>
      <c r="F13" s="461"/>
      <c r="G13" s="462"/>
      <c r="H13" s="463" t="s">
        <v>3219</v>
      </c>
      <c r="I13" s="209"/>
      <c r="J13" s="461"/>
      <c r="K13" s="461"/>
      <c r="L13" s="461"/>
      <c r="M13" s="461"/>
      <c r="N13" s="462"/>
    </row>
    <row r="14" ht="30" customHeight="1" spans="1:14">
      <c r="A14" s="460" t="s">
        <v>3220</v>
      </c>
      <c r="B14" s="209"/>
      <c r="C14" s="461"/>
      <c r="D14" s="461"/>
      <c r="E14" s="461"/>
      <c r="F14" s="461"/>
      <c r="G14" s="462"/>
      <c r="H14" s="460" t="s">
        <v>3221</v>
      </c>
      <c r="I14" s="209"/>
      <c r="J14" s="461"/>
      <c r="K14" s="461"/>
      <c r="L14" s="461"/>
      <c r="M14" s="461"/>
      <c r="N14" s="462"/>
    </row>
    <row r="15" ht="30" customHeight="1" spans="1:14">
      <c r="A15" s="460" t="s">
        <v>3222</v>
      </c>
      <c r="B15" s="209"/>
      <c r="C15" s="461"/>
      <c r="D15" s="461"/>
      <c r="E15" s="461"/>
      <c r="F15" s="461"/>
      <c r="G15" s="462"/>
      <c r="H15" s="460" t="s">
        <v>3223</v>
      </c>
      <c r="I15" s="209"/>
      <c r="J15" s="461"/>
      <c r="K15" s="461"/>
      <c r="L15" s="461"/>
      <c r="M15" s="461"/>
      <c r="N15" s="462"/>
    </row>
    <row r="16" ht="30" customHeight="1" spans="1:14">
      <c r="A16" s="465"/>
      <c r="B16" s="466"/>
      <c r="C16" s="466"/>
      <c r="D16" s="466"/>
      <c r="E16" s="466"/>
      <c r="F16" s="466"/>
      <c r="G16" s="466"/>
      <c r="H16" s="467" t="s">
        <v>3224</v>
      </c>
      <c r="I16" s="466"/>
      <c r="J16" s="466"/>
      <c r="K16" s="466"/>
      <c r="L16" s="466"/>
      <c r="M16" s="466"/>
      <c r="N16" s="466"/>
    </row>
    <row r="17" ht="24" customHeight="1" spans="1:13">
      <c r="A17" s="468" t="s">
        <v>3225</v>
      </c>
      <c r="B17" s="468"/>
      <c r="C17" s="468"/>
      <c r="D17" s="468"/>
      <c r="E17" s="468"/>
      <c r="F17" s="468"/>
      <c r="G17" s="468"/>
      <c r="H17" s="468"/>
      <c r="I17" s="468"/>
      <c r="J17" s="468"/>
      <c r="K17" s="468"/>
      <c r="L17" s="468"/>
      <c r="M17" s="468"/>
    </row>
    <row r="18" spans="1:13">
      <c r="A18" s="468" t="s">
        <v>3226</v>
      </c>
      <c r="B18" s="468"/>
      <c r="C18" s="468"/>
      <c r="D18" s="468"/>
      <c r="E18" s="468"/>
      <c r="F18" s="468"/>
      <c r="G18" s="468"/>
      <c r="H18" s="468"/>
      <c r="I18" s="468"/>
      <c r="J18" s="468"/>
      <c r="K18" s="468"/>
      <c r="L18" s="468"/>
      <c r="M18" s="468"/>
    </row>
    <row r="19" spans="1:13">
      <c r="A19" s="448"/>
      <c r="B19" s="469"/>
      <c r="C19" s="469"/>
      <c r="D19" s="469"/>
      <c r="E19" s="469"/>
      <c r="F19" s="469"/>
      <c r="I19" s="469"/>
      <c r="J19" s="469"/>
      <c r="K19" s="469"/>
      <c r="L19" s="469"/>
      <c r="M19" s="469"/>
    </row>
    <row r="20" spans="1:13">
      <c r="A20" s="448"/>
    </row>
    <row r="21" spans="1:13">
      <c r="A21" s="448"/>
    </row>
    <row r="22" spans="1:13">
      <c r="A22" s="448"/>
    </row>
    <row r="23" spans="1:13">
      <c r="A23" s="448"/>
    </row>
    <row r="24" spans="1:13">
      <c r="A24" s="448"/>
    </row>
    <row r="25" spans="1:13">
      <c r="A25" s="448"/>
    </row>
    <row r="26" spans="1:13">
      <c r="A26" s="448"/>
    </row>
    <row r="27" spans="1:13">
      <c r="A27" s="448"/>
    </row>
    <row r="28" spans="1:13">
      <c r="A28" s="448"/>
    </row>
    <row r="29" spans="1:13">
      <c r="A29" s="448"/>
    </row>
    <row r="30" spans="1:13">
      <c r="A30" s="448"/>
    </row>
    <row r="31" spans="1:13">
      <c r="A31" s="448"/>
    </row>
    <row r="32" spans="1:13">
      <c r="A32" s="448"/>
    </row>
    <row r="33" spans="1:1">
      <c r="A33" s="448"/>
    </row>
    <row r="34" spans="1:1">
      <c r="A34" s="448"/>
    </row>
    <row r="35" spans="1:1">
      <c r="A35" s="448"/>
    </row>
    <row r="36" spans="1:1">
      <c r="A36" s="448"/>
    </row>
  </sheetData>
  <mergeCells count="5">
    <mergeCell ref="A1:N1"/>
    <mergeCell ref="A2:N2"/>
    <mergeCell ref="A3:B3"/>
    <mergeCell ref="A17:M17"/>
    <mergeCell ref="A18:M18"/>
  </mergeCells>
  <printOptions horizontalCentered="1"/>
  <pageMargins left="0.236220472440945" right="0.236220472440945" top="0.5" bottom="0.31496062992126" header="0.31496062992126" footer="0.31496062992126"/>
  <pageSetup paperSize="9" scale="71" orientation="landscape" blackAndWhite="1"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3"/>
  <sheetViews>
    <sheetView zoomScale="115" zoomScaleNormal="115" workbookViewId="0">
      <selection activeCell="J10" sqref="J10"/>
    </sheetView>
  </sheetViews>
  <sheetFormatPr defaultColWidth="9" defaultRowHeight="21.95" customHeight="1"/>
  <cols>
    <col min="1" max="1" width="34.8666666666667" style="409" customWidth="1"/>
    <col min="2" max="2" width="13.625" style="409" customWidth="1"/>
    <col min="3" max="3" width="13.125" style="409" customWidth="1"/>
    <col min="4" max="4" width="12.3583333333333" style="409" customWidth="1"/>
    <col min="5" max="5" width="30.125" style="409" customWidth="1"/>
    <col min="6" max="6" width="13.7416666666667" style="409" customWidth="1"/>
    <col min="7" max="7" width="12.775" style="409" customWidth="1"/>
    <col min="8" max="8" width="12.6333333333333" style="409" customWidth="1"/>
    <col min="9" max="16378" width="9" style="409"/>
  </cols>
  <sheetData>
    <row r="1" s="409" customFormat="1" ht="18" customHeight="1" spans="1:14">
      <c r="A1" s="283" t="s">
        <v>3227</v>
      </c>
      <c r="B1" s="283"/>
      <c r="C1" s="283"/>
      <c r="D1" s="283"/>
      <c r="E1" s="283"/>
      <c r="F1" s="283"/>
      <c r="G1" s="283"/>
      <c r="H1" s="411"/>
    </row>
    <row r="2" s="409" customFormat="1" ht="27.95" customHeight="1" spans="1:14">
      <c r="A2" s="412" t="s">
        <v>3228</v>
      </c>
      <c r="B2" s="413"/>
      <c r="C2" s="413"/>
      <c r="D2" s="413"/>
      <c r="E2" s="413"/>
      <c r="F2" s="413"/>
      <c r="G2" s="413"/>
      <c r="H2" s="413"/>
    </row>
    <row r="3" s="409" customFormat="1" customHeight="1" spans="1:14">
      <c r="A3" s="414"/>
      <c r="B3" s="414"/>
      <c r="C3" s="414"/>
      <c r="D3" s="414"/>
      <c r="E3" s="414"/>
      <c r="F3" s="414"/>
      <c r="G3" s="414"/>
      <c r="H3" s="415" t="s">
        <v>2</v>
      </c>
    </row>
    <row r="4" s="410" customFormat="1" ht="35.1" customHeight="1" spans="1:14">
      <c r="A4" s="291" t="s">
        <v>3</v>
      </c>
      <c r="B4" s="290" t="s">
        <v>5</v>
      </c>
      <c r="C4" s="291" t="s">
        <v>71</v>
      </c>
      <c r="D4" s="292" t="s">
        <v>6</v>
      </c>
      <c r="E4" s="291" t="s">
        <v>40</v>
      </c>
      <c r="F4" s="290" t="s">
        <v>5</v>
      </c>
      <c r="G4" s="291" t="s">
        <v>71</v>
      </c>
      <c r="H4" s="292" t="s">
        <v>6</v>
      </c>
    </row>
    <row r="5" s="410" customFormat="1" ht="35.1" customHeight="1" spans="1:14">
      <c r="A5" s="291" t="s">
        <v>75</v>
      </c>
      <c r="B5" s="416">
        <f t="shared" ref="B5:G5" si="0">B6+B32</f>
        <v>596386</v>
      </c>
      <c r="C5" s="416">
        <f t="shared" si="0"/>
        <v>488978</v>
      </c>
      <c r="D5" s="417">
        <f t="shared" ref="D5:D16" si="1">C5/B5-1</f>
        <v>-0.180098124369117</v>
      </c>
      <c r="E5" s="291" t="s">
        <v>75</v>
      </c>
      <c r="F5" s="416">
        <f t="shared" si="0"/>
        <v>596386</v>
      </c>
      <c r="G5" s="416">
        <f t="shared" si="0"/>
        <v>488978</v>
      </c>
      <c r="H5" s="417">
        <f t="shared" ref="H5:H40" si="2">G5/F5-1</f>
        <v>-0.180098124369117</v>
      </c>
    </row>
    <row r="6" s="410" customFormat="1" ht="35.1" customHeight="1" spans="1:14">
      <c r="A6" s="418" t="s">
        <v>76</v>
      </c>
      <c r="B6" s="416">
        <f>B7+B22</f>
        <v>88435</v>
      </c>
      <c r="C6" s="416">
        <f>C7+C22</f>
        <v>93638</v>
      </c>
      <c r="D6" s="417">
        <f t="shared" si="1"/>
        <v>0.0588341719907277</v>
      </c>
      <c r="E6" s="418" t="s">
        <v>77</v>
      </c>
      <c r="F6" s="416">
        <f>SUM(F7:F31)</f>
        <v>498215</v>
      </c>
      <c r="G6" s="416">
        <f>SUM(G7:G31)</f>
        <v>463024</v>
      </c>
      <c r="H6" s="417">
        <f t="shared" si="2"/>
        <v>-0.0706341639653563</v>
      </c>
      <c r="N6" s="419"/>
    </row>
    <row r="7" s="409" customFormat="1" ht="35.1" customHeight="1" spans="1:14">
      <c r="A7" s="420" t="s">
        <v>9</v>
      </c>
      <c r="B7" s="421">
        <f>SUM(B8:B21)</f>
        <v>39029</v>
      </c>
      <c r="C7" s="421">
        <f>SUM(C8:C20)</f>
        <v>45000</v>
      </c>
      <c r="D7" s="422">
        <f t="shared" si="1"/>
        <v>0.152988803197622</v>
      </c>
      <c r="E7" s="296" t="s">
        <v>78</v>
      </c>
      <c r="F7" s="423">
        <f>'[1]3-2022巫溪县一般公共预算收支执行表'!M7</f>
        <v>47582</v>
      </c>
      <c r="G7" s="423">
        <v>49023</v>
      </c>
      <c r="H7" s="422">
        <f t="shared" si="2"/>
        <v>0.0302845613887603</v>
      </c>
    </row>
    <row r="8" s="409" customFormat="1" ht="35.1" customHeight="1" spans="1:14">
      <c r="A8" s="420" t="s">
        <v>10</v>
      </c>
      <c r="B8" s="424">
        <f>'[1]3-2022巫溪县一般公共预算收支执行表'!F8</f>
        <v>11246</v>
      </c>
      <c r="C8" s="425">
        <v>20800</v>
      </c>
      <c r="D8" s="422">
        <f t="shared" si="1"/>
        <v>0.849546505424151</v>
      </c>
      <c r="E8" s="296" t="s">
        <v>79</v>
      </c>
      <c r="F8" s="423">
        <f>'[1]3-2022巫溪县一般公共预算收支执行表'!M8</f>
        <v>0</v>
      </c>
      <c r="G8" s="423"/>
      <c r="H8" s="422" t="e">
        <f t="shared" si="2"/>
        <v>#DIV/0!</v>
      </c>
    </row>
    <row r="9" s="409" customFormat="1" ht="35.1" customHeight="1" spans="1:14">
      <c r="A9" s="420" t="s">
        <v>11</v>
      </c>
      <c r="B9" s="424">
        <f>'[1]3-2022巫溪县一般公共预算收支执行表'!F9</f>
        <v>4717</v>
      </c>
      <c r="C9" s="425">
        <v>5600</v>
      </c>
      <c r="D9" s="422">
        <f t="shared" si="1"/>
        <v>0.187195251218995</v>
      </c>
      <c r="E9" s="296" t="s">
        <v>80</v>
      </c>
      <c r="F9" s="423">
        <f>'[1]3-2022巫溪县一般公共预算收支执行表'!M9</f>
        <v>195</v>
      </c>
      <c r="G9" s="423">
        <v>182</v>
      </c>
      <c r="H9" s="422">
        <f t="shared" si="2"/>
        <v>-0.0666666666666667</v>
      </c>
    </row>
    <row r="10" s="409" customFormat="1" ht="35.1" customHeight="1" spans="1:14">
      <c r="A10" s="420" t="s">
        <v>12</v>
      </c>
      <c r="B10" s="424">
        <f>'[1]3-2022巫溪县一般公共预算收支执行表'!F10</f>
        <v>1571</v>
      </c>
      <c r="C10" s="425">
        <v>1500</v>
      </c>
      <c r="D10" s="422">
        <f t="shared" si="1"/>
        <v>-0.0451941438574157</v>
      </c>
      <c r="E10" s="296" t="s">
        <v>81</v>
      </c>
      <c r="F10" s="423">
        <f>'[1]3-2022巫溪县一般公共预算收支执行表'!M10</f>
        <v>15116</v>
      </c>
      <c r="G10" s="423">
        <v>14149</v>
      </c>
      <c r="H10" s="422">
        <f t="shared" si="2"/>
        <v>-0.0639719502513892</v>
      </c>
    </row>
    <row r="11" s="409" customFormat="1" ht="35.1" customHeight="1" spans="1:14">
      <c r="A11" s="420" t="s">
        <v>13</v>
      </c>
      <c r="B11" s="424">
        <f>'[1]3-2022巫溪县一般公共预算收支执行表'!F11</f>
        <v>1028</v>
      </c>
      <c r="C11" s="425">
        <v>1200</v>
      </c>
      <c r="D11" s="422">
        <f t="shared" si="1"/>
        <v>0.167315175097276</v>
      </c>
      <c r="E11" s="296" t="s">
        <v>82</v>
      </c>
      <c r="F11" s="423">
        <f>'[1]3-2022巫溪县一般公共预算收支执行表'!M11</f>
        <v>99902</v>
      </c>
      <c r="G11" s="423">
        <v>113823</v>
      </c>
      <c r="H11" s="422">
        <f t="shared" si="2"/>
        <v>0.139346559628436</v>
      </c>
    </row>
    <row r="12" s="409" customFormat="1" ht="35.1" customHeight="1" spans="1:14">
      <c r="A12" s="420" t="s">
        <v>14</v>
      </c>
      <c r="B12" s="424">
        <f>'[1]3-2022巫溪县一般公共预算收支执行表'!F12</f>
        <v>1808</v>
      </c>
      <c r="C12" s="425">
        <v>2100</v>
      </c>
      <c r="D12" s="422">
        <f t="shared" si="1"/>
        <v>0.161504424778761</v>
      </c>
      <c r="E12" s="296" t="s">
        <v>83</v>
      </c>
      <c r="F12" s="423">
        <f>'[1]3-2022巫溪县一般公共预算收支执行表'!M12</f>
        <v>1048</v>
      </c>
      <c r="G12" s="423">
        <v>400</v>
      </c>
      <c r="H12" s="422">
        <f t="shared" si="2"/>
        <v>-0.618320610687023</v>
      </c>
    </row>
    <row r="13" s="409" customFormat="1" ht="35.1" customHeight="1" spans="1:14">
      <c r="A13" s="420" t="s">
        <v>15</v>
      </c>
      <c r="B13" s="424">
        <f>'[1]3-2022巫溪县一般公共预算收支执行表'!F13</f>
        <v>1236</v>
      </c>
      <c r="C13" s="426">
        <v>1300</v>
      </c>
      <c r="D13" s="422">
        <f t="shared" si="1"/>
        <v>0.051779935275081</v>
      </c>
      <c r="E13" s="393" t="s">
        <v>84</v>
      </c>
      <c r="F13" s="423">
        <f>'[1]3-2022巫溪县一般公共预算收支执行表'!M13</f>
        <v>4287</v>
      </c>
      <c r="G13" s="423">
        <v>5490</v>
      </c>
      <c r="H13" s="422">
        <f t="shared" si="2"/>
        <v>0.280615815255423</v>
      </c>
    </row>
    <row r="14" s="409" customFormat="1" ht="35.1" customHeight="1" spans="1:14">
      <c r="A14" s="420" t="s">
        <v>16</v>
      </c>
      <c r="B14" s="424">
        <f>'[1]3-2022巫溪县一般公共预算收支执行表'!F14</f>
        <v>589</v>
      </c>
      <c r="C14" s="426">
        <v>800</v>
      </c>
      <c r="D14" s="422">
        <f t="shared" si="1"/>
        <v>0.358234295415959</v>
      </c>
      <c r="E14" s="296" t="s">
        <v>85</v>
      </c>
      <c r="F14" s="423">
        <f>'[1]3-2022巫溪县一般公共预算收支执行表'!M14</f>
        <v>69625</v>
      </c>
      <c r="G14" s="423">
        <v>66652</v>
      </c>
      <c r="H14" s="422">
        <f t="shared" si="2"/>
        <v>-0.0427001795332136</v>
      </c>
    </row>
    <row r="15" s="409" customFormat="1" ht="35.1" customHeight="1" spans="1:14">
      <c r="A15" s="420" t="s">
        <v>17</v>
      </c>
      <c r="B15" s="424">
        <f>'[1]3-2022巫溪县一般公共预算收支执行表'!F15</f>
        <v>5168</v>
      </c>
      <c r="C15" s="426">
        <v>2850</v>
      </c>
      <c r="D15" s="422">
        <f t="shared" si="1"/>
        <v>-0.448529411764706</v>
      </c>
      <c r="E15" s="393" t="s">
        <v>86</v>
      </c>
      <c r="F15" s="423">
        <f>'[1]3-2022巫溪县一般公共预算收支执行表'!M15</f>
        <v>35023</v>
      </c>
      <c r="G15" s="423">
        <v>32689</v>
      </c>
      <c r="H15" s="422">
        <f t="shared" si="2"/>
        <v>-0.0666419210233276</v>
      </c>
    </row>
    <row r="16" s="409" customFormat="1" ht="35.1" customHeight="1" spans="1:14">
      <c r="A16" s="420" t="s">
        <v>18</v>
      </c>
      <c r="B16" s="424">
        <f>'[1]3-2022巫溪县一般公共预算收支执行表'!F16</f>
        <v>1739</v>
      </c>
      <c r="C16" s="426">
        <v>1000</v>
      </c>
      <c r="D16" s="422">
        <f t="shared" si="1"/>
        <v>-0.424956871765382</v>
      </c>
      <c r="E16" s="296" t="s">
        <v>87</v>
      </c>
      <c r="F16" s="423">
        <f>'[1]3-2022巫溪县一般公共预算收支执行表'!M16</f>
        <v>16954</v>
      </c>
      <c r="G16" s="427">
        <v>6465</v>
      </c>
      <c r="H16" s="422">
        <f t="shared" si="2"/>
        <v>-0.618674059219063</v>
      </c>
    </row>
    <row r="17" s="409" customFormat="1" ht="35.1" customHeight="1" spans="1:8">
      <c r="A17" s="420" t="s">
        <v>19</v>
      </c>
      <c r="B17" s="424">
        <f>'[1]3-2022巫溪县一般公共预算收支执行表'!F17</f>
        <v>3480</v>
      </c>
      <c r="C17" s="426">
        <v>2500</v>
      </c>
      <c r="D17" s="422" t="e">
        <f>#REF!/#REF!-1</f>
        <v>#REF!</v>
      </c>
      <c r="E17" s="296" t="s">
        <v>88</v>
      </c>
      <c r="F17" s="423">
        <f>'[1]3-2022巫溪县一般公共预算收支执行表'!M17</f>
        <v>12123</v>
      </c>
      <c r="G17" s="423">
        <v>9388</v>
      </c>
      <c r="H17" s="422">
        <f t="shared" si="2"/>
        <v>-0.225604223377052</v>
      </c>
    </row>
    <row r="18" s="409" customFormat="1" ht="35.1" customHeight="1" spans="1:8">
      <c r="A18" s="420" t="s">
        <v>20</v>
      </c>
      <c r="B18" s="424">
        <f>'[1]3-2022巫溪县一般公共预算收支执行表'!F18</f>
        <v>3709</v>
      </c>
      <c r="C18" s="428">
        <v>2500</v>
      </c>
      <c r="D18" s="422">
        <f t="shared" ref="D18:D21" si="3">C17/B17-1</f>
        <v>-0.281609195402299</v>
      </c>
      <c r="E18" s="296" t="s">
        <v>89</v>
      </c>
      <c r="F18" s="423">
        <f>'[1]3-2022巫溪县一般公共预算收支执行表'!M18</f>
        <v>121305</v>
      </c>
      <c r="G18" s="427">
        <v>106395</v>
      </c>
      <c r="H18" s="422">
        <f t="shared" si="2"/>
        <v>-0.122913317670335</v>
      </c>
    </row>
    <row r="19" s="409" customFormat="1" ht="35.1" customHeight="1" spans="1:8">
      <c r="A19" s="420" t="s">
        <v>21</v>
      </c>
      <c r="B19" s="424">
        <f>'[1]3-2022巫溪县一般公共预算收支执行表'!F19</f>
        <v>2506</v>
      </c>
      <c r="C19" s="428">
        <v>2700</v>
      </c>
      <c r="D19" s="422">
        <f t="shared" si="3"/>
        <v>-0.325963871663521</v>
      </c>
      <c r="E19" s="296" t="s">
        <v>90</v>
      </c>
      <c r="F19" s="423">
        <f>'[1]3-2022巫溪县一般公共预算收支执行表'!M19</f>
        <v>27982</v>
      </c>
      <c r="G19" s="423">
        <v>14351</v>
      </c>
      <c r="H19" s="422">
        <f t="shared" si="2"/>
        <v>-0.487134586519906</v>
      </c>
    </row>
    <row r="20" s="409" customFormat="1" ht="35.1" customHeight="1" spans="1:8">
      <c r="A20" s="420" t="s">
        <v>22</v>
      </c>
      <c r="B20" s="424">
        <f>'[1]3-2022巫溪县一般公共预算收支执行表'!F20</f>
        <v>154</v>
      </c>
      <c r="C20" s="428">
        <v>150</v>
      </c>
      <c r="D20" s="422">
        <f t="shared" si="3"/>
        <v>0.077414205905826</v>
      </c>
      <c r="E20" s="393" t="s">
        <v>91</v>
      </c>
      <c r="F20" s="423">
        <f>'[1]3-2022巫溪县一般公共预算收支执行表'!M20</f>
        <v>694</v>
      </c>
      <c r="G20" s="423">
        <v>600</v>
      </c>
      <c r="H20" s="422">
        <f t="shared" si="2"/>
        <v>-0.135446685878963</v>
      </c>
    </row>
    <row r="21" s="409" customFormat="1" ht="35.1" customHeight="1" spans="1:8">
      <c r="A21" s="420" t="s">
        <v>92</v>
      </c>
      <c r="B21" s="424">
        <f>'[1]3-2022巫溪县一般公共预算收支执行表'!F21</f>
        <v>78</v>
      </c>
      <c r="C21" s="428"/>
      <c r="D21" s="422">
        <f t="shared" si="3"/>
        <v>-0.025974025974026</v>
      </c>
      <c r="E21" s="296" t="s">
        <v>93</v>
      </c>
      <c r="F21" s="423">
        <f>'[1]3-2022巫溪县一般公共预算收支执行表'!M21</f>
        <v>808</v>
      </c>
      <c r="G21" s="423">
        <v>940</v>
      </c>
      <c r="H21" s="422">
        <f t="shared" si="2"/>
        <v>0.163366336633663</v>
      </c>
    </row>
    <row r="22" s="409" customFormat="1" ht="35.1" customHeight="1" spans="1:8">
      <c r="A22" s="420" t="s">
        <v>24</v>
      </c>
      <c r="B22" s="424">
        <f>'[1]3-2022巫溪县一般公共预算收支执行表'!F22</f>
        <v>49406</v>
      </c>
      <c r="C22" s="429">
        <f>SUM(C23:C29)</f>
        <v>48638</v>
      </c>
      <c r="D22" s="422">
        <f t="shared" ref="D22:D29" si="4">C22/B22-1</f>
        <v>-0.0155446706877708</v>
      </c>
      <c r="E22" s="296" t="s">
        <v>94</v>
      </c>
      <c r="F22" s="423">
        <f>'[1]3-2022巫溪县一般公共预算收支执行表'!M22</f>
        <v>0</v>
      </c>
      <c r="G22" s="423"/>
      <c r="H22" s="422" t="e">
        <f t="shared" si="2"/>
        <v>#DIV/0!</v>
      </c>
    </row>
    <row r="23" s="409" customFormat="1" ht="35.1" customHeight="1" spans="1:8">
      <c r="A23" s="420" t="s">
        <v>95</v>
      </c>
      <c r="B23" s="424">
        <f>'[1]3-2022巫溪县一般公共预算收支执行表'!F23</f>
        <v>5022</v>
      </c>
      <c r="C23" s="420">
        <v>5000</v>
      </c>
      <c r="D23" s="422">
        <f t="shared" si="4"/>
        <v>-0.00438072481083229</v>
      </c>
      <c r="E23" s="296" t="s">
        <v>96</v>
      </c>
      <c r="F23" s="423">
        <f>'[1]3-2022巫溪县一般公共预算收支执行表'!M23</f>
        <v>0</v>
      </c>
      <c r="G23" s="423"/>
      <c r="H23" s="422" t="e">
        <f t="shared" si="2"/>
        <v>#DIV/0!</v>
      </c>
    </row>
    <row r="24" s="409" customFormat="1" ht="35.1" customHeight="1" spans="1:8">
      <c r="A24" s="296" t="s">
        <v>97</v>
      </c>
      <c r="B24" s="424">
        <f>'[1]3-2022巫溪县一般公共预算收支执行表'!F24</f>
        <v>712</v>
      </c>
      <c r="C24" s="420">
        <v>2000</v>
      </c>
      <c r="D24" s="422">
        <f t="shared" si="4"/>
        <v>1.80898876404494</v>
      </c>
      <c r="E24" s="393" t="s">
        <v>98</v>
      </c>
      <c r="F24" s="423">
        <f>'[1]3-2022巫溪县一般公共预算收支执行表'!M24</f>
        <v>6000</v>
      </c>
      <c r="G24" s="423">
        <v>3497</v>
      </c>
      <c r="H24" s="422">
        <f t="shared" si="2"/>
        <v>-0.417166666666667</v>
      </c>
    </row>
    <row r="25" s="409" customFormat="1" ht="35.1" customHeight="1" spans="1:8">
      <c r="A25" s="296" t="s">
        <v>3229</v>
      </c>
      <c r="B25" s="424">
        <f>'[1]3-2022巫溪县一般公共预算收支执行表'!F25</f>
        <v>4591</v>
      </c>
      <c r="C25" s="420">
        <v>3000</v>
      </c>
      <c r="D25" s="422">
        <f t="shared" si="4"/>
        <v>-0.346547593116968</v>
      </c>
      <c r="E25" s="296" t="s">
        <v>99</v>
      </c>
      <c r="F25" s="423">
        <f>'[1]3-2022巫溪县一般公共预算收支执行表'!M25</f>
        <v>19474</v>
      </c>
      <c r="G25" s="423">
        <v>18547</v>
      </c>
      <c r="H25" s="422">
        <f t="shared" si="2"/>
        <v>-0.0476019307795009</v>
      </c>
    </row>
    <row r="26" s="409" customFormat="1" ht="35.1" customHeight="1" spans="1:8">
      <c r="A26" s="296" t="s">
        <v>100</v>
      </c>
      <c r="B26" s="424">
        <f>'[1]3-2022巫溪县一般公共预算收支执行表'!F26</f>
        <v>35434</v>
      </c>
      <c r="C26" s="420">
        <v>36338</v>
      </c>
      <c r="D26" s="422">
        <f t="shared" si="4"/>
        <v>0.0255122199017892</v>
      </c>
      <c r="E26" s="296" t="s">
        <v>101</v>
      </c>
      <c r="F26" s="423">
        <f>'[1]3-2022巫溪县一般公共预算收支执行表'!M26</f>
        <v>478</v>
      </c>
      <c r="G26" s="423">
        <v>164</v>
      </c>
      <c r="H26" s="422">
        <f t="shared" si="2"/>
        <v>-0.656903765690377</v>
      </c>
    </row>
    <row r="27" s="409" customFormat="1" ht="35.1" customHeight="1" spans="1:8">
      <c r="A27" s="296" t="s">
        <v>29</v>
      </c>
      <c r="B27" s="424">
        <f>'[1]3-2022巫溪县一般公共预算收支执行表'!F27</f>
        <v>0</v>
      </c>
      <c r="C27" s="430"/>
      <c r="D27" s="422" t="e">
        <f t="shared" si="4"/>
        <v>#DIV/0!</v>
      </c>
      <c r="E27" s="393" t="s">
        <v>102</v>
      </c>
      <c r="F27" s="423">
        <f>'[1]3-2022巫溪县一般公共预算收支执行表'!M27</f>
        <v>7155</v>
      </c>
      <c r="G27" s="423">
        <v>2846</v>
      </c>
      <c r="H27" s="422">
        <f t="shared" si="2"/>
        <v>-0.602236198462614</v>
      </c>
    </row>
    <row r="28" s="409" customFormat="1" ht="35.1" customHeight="1" spans="1:8">
      <c r="A28" s="347" t="s">
        <v>30</v>
      </c>
      <c r="B28" s="424">
        <f>'[1]3-2022巫溪县一般公共预算收支执行表'!F28</f>
        <v>403</v>
      </c>
      <c r="C28" s="431">
        <v>300</v>
      </c>
      <c r="D28" s="422">
        <f t="shared" si="4"/>
        <v>-0.255583126550868</v>
      </c>
      <c r="E28" s="393" t="s">
        <v>103</v>
      </c>
      <c r="F28" s="423">
        <f>'[1]3-2022巫溪县一般公共预算收支执行表'!M28</f>
        <v>0</v>
      </c>
      <c r="G28" s="423">
        <v>5000</v>
      </c>
      <c r="H28" s="422" t="e">
        <f t="shared" si="2"/>
        <v>#DIV/0!</v>
      </c>
    </row>
    <row r="29" s="409" customFormat="1" ht="35.1" customHeight="1" spans="1:8">
      <c r="A29" s="296" t="s">
        <v>3230</v>
      </c>
      <c r="B29" s="424">
        <f>'[1]3-2022巫溪县一般公共预算收支执行表'!F29</f>
        <v>3244</v>
      </c>
      <c r="C29" s="420">
        <v>2000</v>
      </c>
      <c r="D29" s="422">
        <f t="shared" si="4"/>
        <v>-0.38347718865598</v>
      </c>
      <c r="E29" s="296" t="s">
        <v>3231</v>
      </c>
      <c r="F29" s="423">
        <v>12461</v>
      </c>
      <c r="G29" s="427">
        <v>12422</v>
      </c>
      <c r="H29" s="422">
        <f t="shared" si="2"/>
        <v>-0.00312976486638317</v>
      </c>
    </row>
    <row r="30" s="409" customFormat="1" ht="35.1" customHeight="1" spans="1:8">
      <c r="A30" s="432"/>
      <c r="B30" s="432"/>
      <c r="C30" s="432"/>
      <c r="D30" s="432"/>
      <c r="E30" s="296" t="s">
        <v>3232</v>
      </c>
      <c r="F30" s="423">
        <v>3</v>
      </c>
      <c r="G30" s="423">
        <v>1</v>
      </c>
      <c r="H30" s="422">
        <f t="shared" si="2"/>
        <v>-0.666666666666667</v>
      </c>
    </row>
    <row r="31" s="409" customFormat="1" ht="35.1" customHeight="1" spans="1:8">
      <c r="A31" s="296"/>
      <c r="B31" s="424">
        <v>0</v>
      </c>
      <c r="C31" s="433"/>
      <c r="D31" s="422" t="e">
        <f t="shared" ref="D31:D42" si="5">C31/B31-1</f>
        <v>#DIV/0!</v>
      </c>
      <c r="E31" s="296" t="s">
        <v>3233</v>
      </c>
      <c r="F31" s="423"/>
      <c r="G31" s="423"/>
      <c r="H31" s="422" t="e">
        <f t="shared" si="2"/>
        <v>#DIV/0!</v>
      </c>
    </row>
    <row r="32" s="410" customFormat="1" ht="35.1" customHeight="1" spans="1:8">
      <c r="A32" s="418" t="s">
        <v>107</v>
      </c>
      <c r="B32" s="434">
        <f>B33+B34+B35+B38+B42</f>
        <v>507951</v>
      </c>
      <c r="C32" s="434">
        <f>C33+C34+C35+C38+C42</f>
        <v>395340</v>
      </c>
      <c r="D32" s="417">
        <f t="shared" si="5"/>
        <v>-0.221696580969424</v>
      </c>
      <c r="E32" s="418" t="s">
        <v>108</v>
      </c>
      <c r="F32" s="416">
        <f>F33+F34+F35+F36+F37</f>
        <v>98171</v>
      </c>
      <c r="G32" s="416">
        <f>G33+G34+G35+G36+G37</f>
        <v>25954</v>
      </c>
      <c r="H32" s="417">
        <f t="shared" si="2"/>
        <v>-0.735624573448371</v>
      </c>
    </row>
    <row r="33" s="409" customFormat="1" ht="35.1" customHeight="1" spans="1:14">
      <c r="A33" s="314" t="s">
        <v>109</v>
      </c>
      <c r="B33" s="424">
        <v>405490</v>
      </c>
      <c r="C33" s="435">
        <v>304312</v>
      </c>
      <c r="D33" s="422">
        <f t="shared" si="5"/>
        <v>-0.249520333423759</v>
      </c>
      <c r="E33" s="314" t="s">
        <v>110</v>
      </c>
      <c r="F33" s="427">
        <v>18173</v>
      </c>
      <c r="G33" s="436">
        <v>17954</v>
      </c>
      <c r="H33" s="422">
        <f t="shared" si="2"/>
        <v>-0.0120508446596599</v>
      </c>
    </row>
    <row r="34" s="409" customFormat="1" ht="35.1" customHeight="1" spans="1:14">
      <c r="A34" s="314" t="s">
        <v>111</v>
      </c>
      <c r="B34" s="424">
        <v>1064</v>
      </c>
      <c r="C34" s="437">
        <v>25028</v>
      </c>
      <c r="D34" s="422">
        <f t="shared" si="5"/>
        <v>22.5225563909774</v>
      </c>
      <c r="E34" s="438" t="s">
        <v>112</v>
      </c>
      <c r="F34" s="423"/>
      <c r="G34" s="439"/>
      <c r="H34" s="422" t="e">
        <f t="shared" si="2"/>
        <v>#DIV/0!</v>
      </c>
    </row>
    <row r="35" s="409" customFormat="1" ht="35.1" customHeight="1" spans="1:14">
      <c r="A35" s="314" t="s">
        <v>113</v>
      </c>
      <c r="B35" s="424">
        <f>SUM(B36:B37)</f>
        <v>25000</v>
      </c>
      <c r="C35" s="430">
        <f>SUM(C36:C37)</f>
        <v>58000</v>
      </c>
      <c r="D35" s="422">
        <f t="shared" si="5"/>
        <v>1.32</v>
      </c>
      <c r="E35" s="314" t="s">
        <v>114</v>
      </c>
      <c r="F35" s="423">
        <v>25028</v>
      </c>
      <c r="G35" s="439"/>
      <c r="H35" s="422">
        <f t="shared" si="2"/>
        <v>-1</v>
      </c>
    </row>
    <row r="36" s="409" customFormat="1" ht="35.1" customHeight="1" spans="1:14">
      <c r="A36" s="314" t="s">
        <v>115</v>
      </c>
      <c r="B36" s="424">
        <v>25000</v>
      </c>
      <c r="C36" s="314">
        <v>58000</v>
      </c>
      <c r="D36" s="422">
        <f t="shared" si="5"/>
        <v>1.32</v>
      </c>
      <c r="E36" s="437" t="s">
        <v>116</v>
      </c>
      <c r="F36" s="423"/>
      <c r="G36" s="439"/>
      <c r="H36" s="422" t="e">
        <f t="shared" si="2"/>
        <v>#DIV/0!</v>
      </c>
      <c r="N36" s="440"/>
    </row>
    <row r="37" s="409" customFormat="1" ht="35.1" customHeight="1" spans="1:14">
      <c r="A37" s="314" t="s">
        <v>117</v>
      </c>
      <c r="B37" s="424"/>
      <c r="C37" s="347"/>
      <c r="D37" s="422" t="e">
        <f t="shared" si="5"/>
        <v>#DIV/0!</v>
      </c>
      <c r="E37" s="314" t="s">
        <v>118</v>
      </c>
      <c r="F37" s="439">
        <f>SUM(F38:F40)</f>
        <v>54970</v>
      </c>
      <c r="G37" s="439">
        <f>SUM(G38:G40)</f>
        <v>8000</v>
      </c>
      <c r="H37" s="422">
        <f t="shared" si="2"/>
        <v>-0.854466072403129</v>
      </c>
      <c r="N37" s="440"/>
    </row>
    <row r="38" s="409" customFormat="1" ht="35.1" customHeight="1" spans="1:14">
      <c r="A38" s="314" t="s">
        <v>119</v>
      </c>
      <c r="B38" s="424">
        <f>SUM(B39:B41)</f>
        <v>71900</v>
      </c>
      <c r="C38" s="424">
        <f>SUM(C39:C41)</f>
        <v>8000</v>
      </c>
      <c r="D38" s="422">
        <f t="shared" si="5"/>
        <v>-0.888734353268428</v>
      </c>
      <c r="E38" s="314" t="s">
        <v>3234</v>
      </c>
      <c r="F38" s="423">
        <v>54900</v>
      </c>
      <c r="G38" s="439">
        <v>8000</v>
      </c>
      <c r="H38" s="422">
        <f t="shared" si="2"/>
        <v>-0.854280510018215</v>
      </c>
    </row>
    <row r="39" s="409" customFormat="1" ht="35.1" customHeight="1" spans="1:14">
      <c r="A39" s="314" t="s">
        <v>121</v>
      </c>
      <c r="B39" s="424">
        <v>17000</v>
      </c>
      <c r="C39" s="314"/>
      <c r="D39" s="422">
        <f t="shared" si="5"/>
        <v>-1</v>
      </c>
      <c r="E39" s="314" t="s">
        <v>3235</v>
      </c>
      <c r="F39" s="423">
        <v>70</v>
      </c>
      <c r="G39" s="441"/>
      <c r="H39" s="422">
        <f t="shared" si="2"/>
        <v>-1</v>
      </c>
    </row>
    <row r="40" s="409" customFormat="1" ht="35.1" customHeight="1" spans="1:14">
      <c r="A40" s="314" t="s">
        <v>123</v>
      </c>
      <c r="B40" s="424">
        <v>54900</v>
      </c>
      <c r="C40" s="314">
        <v>8000</v>
      </c>
      <c r="D40" s="422">
        <f t="shared" si="5"/>
        <v>-0.854280510018215</v>
      </c>
      <c r="E40" s="314" t="s">
        <v>3236</v>
      </c>
      <c r="F40" s="423"/>
      <c r="G40" s="439"/>
      <c r="H40" s="422" t="e">
        <f t="shared" si="2"/>
        <v>#DIV/0!</v>
      </c>
    </row>
    <row r="41" s="409" customFormat="1" ht="35.1" customHeight="1" spans="1:14">
      <c r="A41" s="314" t="s">
        <v>124</v>
      </c>
      <c r="B41" s="424"/>
      <c r="C41" s="314"/>
      <c r="D41" s="422" t="e">
        <f t="shared" si="5"/>
        <v>#DIV/0!</v>
      </c>
      <c r="E41" s="438"/>
      <c r="F41" s="423"/>
      <c r="G41" s="439"/>
      <c r="H41" s="442"/>
    </row>
    <row r="42" s="409" customFormat="1" ht="35.1" customHeight="1" spans="1:14">
      <c r="A42" s="314" t="s">
        <v>125</v>
      </c>
      <c r="B42" s="424">
        <v>4497</v>
      </c>
      <c r="C42" s="314"/>
      <c r="D42" s="422">
        <f t="shared" si="5"/>
        <v>-1</v>
      </c>
      <c r="E42" s="314"/>
      <c r="F42" s="423">
        <f>'[1]3-2022巫溪县一般公共预算收支执行表'!M43</f>
        <v>0</v>
      </c>
      <c r="G42" s="432"/>
      <c r="H42" s="442"/>
    </row>
    <row r="43" s="409" customFormat="1" customHeight="1" spans="1:14">
      <c r="A43" s="443"/>
      <c r="B43" s="444"/>
      <c r="C43" s="444"/>
      <c r="D43" s="445"/>
      <c r="E43" s="446"/>
      <c r="F43" s="446"/>
      <c r="G43" s="446"/>
      <c r="H43" s="446"/>
    </row>
  </sheetData>
  <mergeCells count="1">
    <mergeCell ref="A1:E1"/>
  </mergeCells>
  <printOptions horizontalCentered="1"/>
  <pageMargins left="0.236220472440945" right="0.236220472440945" top="0.511811023622047" bottom="0" header="0.31496062992126" footer="0.31496062992126"/>
  <pageSetup paperSize="9" scale="95" orientation="portrait"/>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C1275"/>
  <sheetViews>
    <sheetView tabSelected="1" topLeftCell="A852" workbookViewId="0">
      <selection activeCell="M875" sqref="M875"/>
    </sheetView>
  </sheetViews>
  <sheetFormatPr defaultColWidth="9.75" defaultRowHeight="14.25" outlineLevelCol="2"/>
  <cols>
    <col min="1" max="1" width="10" style="377" customWidth="1"/>
    <col min="2" max="2" width="37.125" style="377" customWidth="1"/>
    <col min="3" max="3" width="25.125" style="378" customWidth="1"/>
  </cols>
  <sheetData>
    <row r="1" ht="18" spans="1:3">
      <c r="A1" s="283" t="s">
        <v>3237</v>
      </c>
      <c r="B1" s="182"/>
    </row>
    <row r="2" customFormat="1" ht="24" spans="1:3">
      <c r="A2" s="183" t="s">
        <v>3238</v>
      </c>
      <c r="B2" s="183"/>
      <c r="C2" s="183"/>
    </row>
    <row r="3" customFormat="1" ht="13.5" spans="1:3">
      <c r="A3" s="378"/>
      <c r="B3" s="378"/>
      <c r="C3" s="379" t="s">
        <v>2</v>
      </c>
    </row>
    <row r="4" customFormat="1" ht="13.5" spans="1:3">
      <c r="A4" s="380" t="s">
        <v>3239</v>
      </c>
      <c r="B4" s="381" t="s">
        <v>40</v>
      </c>
      <c r="C4" s="382" t="s">
        <v>71</v>
      </c>
    </row>
    <row r="5" customFormat="1" ht="13.5" spans="1:3">
      <c r="A5" s="380"/>
      <c r="B5" s="383" t="s">
        <v>77</v>
      </c>
      <c r="C5" s="384">
        <v>463024</v>
      </c>
    </row>
    <row r="6" s="376" customFormat="1" ht="13.5" spans="1:3">
      <c r="A6" s="385">
        <v>201</v>
      </c>
      <c r="B6" s="386" t="s">
        <v>3240</v>
      </c>
      <c r="C6" s="387">
        <v>49023</v>
      </c>
    </row>
    <row r="7" customFormat="1" ht="13.5" spans="1:3">
      <c r="A7" s="388">
        <v>20101</v>
      </c>
      <c r="B7" s="389" t="s">
        <v>135</v>
      </c>
      <c r="C7" s="390">
        <v>1953</v>
      </c>
    </row>
    <row r="8" customFormat="1" ht="13.5" spans="1:3">
      <c r="A8" s="391">
        <v>2010101</v>
      </c>
      <c r="B8" s="392" t="s">
        <v>137</v>
      </c>
      <c r="C8" s="393">
        <v>971</v>
      </c>
    </row>
    <row r="9" customFormat="1" ht="13.5" spans="1:3">
      <c r="A9" s="391">
        <v>2010102</v>
      </c>
      <c r="B9" s="392" t="s">
        <v>139</v>
      </c>
      <c r="C9" s="393">
        <v>0</v>
      </c>
    </row>
    <row r="10" customFormat="1" ht="13.5" spans="1:3">
      <c r="A10" s="391">
        <v>2010103</v>
      </c>
      <c r="B10" s="394" t="s">
        <v>141</v>
      </c>
      <c r="C10" s="393">
        <v>0</v>
      </c>
    </row>
    <row r="11" customFormat="1" ht="13.5" spans="1:3">
      <c r="A11" s="391">
        <v>2010104</v>
      </c>
      <c r="B11" s="394" t="s">
        <v>143</v>
      </c>
      <c r="C11" s="393">
        <v>161</v>
      </c>
    </row>
    <row r="12" customFormat="1" ht="13.5" spans="1:3">
      <c r="A12" s="391">
        <v>2010105</v>
      </c>
      <c r="B12" s="394" t="s">
        <v>145</v>
      </c>
      <c r="C12" s="393">
        <v>0</v>
      </c>
    </row>
    <row r="13" customFormat="1" ht="13.5" spans="1:3">
      <c r="A13" s="391">
        <v>2010106</v>
      </c>
      <c r="B13" s="395" t="s">
        <v>147</v>
      </c>
      <c r="C13" s="393">
        <v>212</v>
      </c>
    </row>
    <row r="14" customFormat="1" ht="13.5" spans="1:3">
      <c r="A14" s="391">
        <v>2010107</v>
      </c>
      <c r="B14" s="395" t="s">
        <v>149</v>
      </c>
      <c r="C14" s="393">
        <v>229</v>
      </c>
    </row>
    <row r="15" customFormat="1" ht="13.5" spans="1:3">
      <c r="A15" s="391">
        <v>2010108</v>
      </c>
      <c r="B15" s="395" t="s">
        <v>151</v>
      </c>
      <c r="C15" s="393">
        <v>177</v>
      </c>
    </row>
    <row r="16" customFormat="1" ht="13.5" spans="1:3">
      <c r="A16" s="391">
        <v>2010109</v>
      </c>
      <c r="B16" s="395" t="s">
        <v>153</v>
      </c>
      <c r="C16" s="393">
        <v>0</v>
      </c>
    </row>
    <row r="17" customFormat="1" ht="13.5" spans="1:3">
      <c r="A17" s="391">
        <v>2010150</v>
      </c>
      <c r="B17" s="395" t="s">
        <v>155</v>
      </c>
      <c r="C17" s="393">
        <v>141</v>
      </c>
    </row>
    <row r="18" customFormat="1" ht="13.5" spans="1:3">
      <c r="A18" s="391">
        <v>2010199</v>
      </c>
      <c r="B18" s="395" t="s">
        <v>157</v>
      </c>
      <c r="C18" s="393">
        <v>62</v>
      </c>
    </row>
    <row r="19" customFormat="1" ht="13.5" spans="1:3">
      <c r="A19" s="388">
        <v>20102</v>
      </c>
      <c r="B19" s="389" t="s">
        <v>159</v>
      </c>
      <c r="C19" s="390">
        <v>1283</v>
      </c>
    </row>
    <row r="20" customFormat="1" ht="13.5" spans="1:3">
      <c r="A20" s="391">
        <v>2010201</v>
      </c>
      <c r="B20" s="392" t="s">
        <v>137</v>
      </c>
      <c r="C20" s="393">
        <v>693</v>
      </c>
    </row>
    <row r="21" customFormat="1" ht="13.5" spans="1:3">
      <c r="A21" s="391">
        <v>2010202</v>
      </c>
      <c r="B21" s="392" t="s">
        <v>139</v>
      </c>
      <c r="C21" s="393">
        <v>0</v>
      </c>
    </row>
    <row r="22" customFormat="1" ht="13.5" spans="1:3">
      <c r="A22" s="391">
        <v>2010203</v>
      </c>
      <c r="B22" s="394" t="s">
        <v>141</v>
      </c>
      <c r="C22" s="393">
        <v>0</v>
      </c>
    </row>
    <row r="23" customFormat="1" ht="13.5" spans="1:3">
      <c r="A23" s="391">
        <v>2010204</v>
      </c>
      <c r="B23" s="394" t="s">
        <v>164</v>
      </c>
      <c r="C23" s="393">
        <v>0</v>
      </c>
    </row>
    <row r="24" customFormat="1" ht="13.5" spans="1:3">
      <c r="A24" s="391">
        <v>2010205</v>
      </c>
      <c r="B24" s="394" t="s">
        <v>166</v>
      </c>
      <c r="C24" s="393">
        <v>0</v>
      </c>
    </row>
    <row r="25" customFormat="1" ht="13.5" spans="1:3">
      <c r="A25" s="391">
        <v>2010206</v>
      </c>
      <c r="B25" s="394" t="s">
        <v>168</v>
      </c>
      <c r="C25" s="393">
        <v>0</v>
      </c>
    </row>
    <row r="26" customFormat="1" ht="13.5" spans="1:3">
      <c r="A26" s="391">
        <v>2010250</v>
      </c>
      <c r="B26" s="394" t="s">
        <v>155</v>
      </c>
      <c r="C26" s="393">
        <v>140</v>
      </c>
    </row>
    <row r="27" customFormat="1" ht="13.5" spans="1:3">
      <c r="A27" s="391">
        <v>2010299</v>
      </c>
      <c r="B27" s="394" t="s">
        <v>171</v>
      </c>
      <c r="C27" s="393">
        <v>450</v>
      </c>
    </row>
    <row r="28" customFormat="1" ht="13.5" spans="1:3">
      <c r="A28" s="388">
        <v>20103</v>
      </c>
      <c r="B28" s="389" t="s">
        <v>173</v>
      </c>
      <c r="C28" s="390">
        <v>24735</v>
      </c>
    </row>
    <row r="29" customFormat="1" ht="13.5" spans="1:3">
      <c r="A29" s="391">
        <v>2010301</v>
      </c>
      <c r="B29" s="392" t="s">
        <v>137</v>
      </c>
      <c r="C29" s="393">
        <v>14640</v>
      </c>
    </row>
    <row r="30" customFormat="1" ht="13.5" spans="1:3">
      <c r="A30" s="391">
        <v>2010302</v>
      </c>
      <c r="B30" s="392" t="s">
        <v>139</v>
      </c>
      <c r="C30" s="393">
        <v>0</v>
      </c>
    </row>
    <row r="31" customFormat="1" ht="13.5" spans="1:3">
      <c r="A31" s="391">
        <v>2010303</v>
      </c>
      <c r="B31" s="394" t="s">
        <v>141</v>
      </c>
      <c r="C31" s="393">
        <v>0</v>
      </c>
    </row>
    <row r="32" customFormat="1" ht="13.5" spans="1:3">
      <c r="A32" s="391">
        <v>2010304</v>
      </c>
      <c r="B32" s="394" t="s">
        <v>178</v>
      </c>
      <c r="C32" s="393">
        <v>0</v>
      </c>
    </row>
    <row r="33" customFormat="1" ht="13.5" spans="1:3">
      <c r="A33" s="391">
        <v>2010305</v>
      </c>
      <c r="B33" s="394" t="s">
        <v>180</v>
      </c>
      <c r="C33" s="393">
        <v>0</v>
      </c>
    </row>
    <row r="34" s="376" customFormat="1" ht="13.5" spans="1:3">
      <c r="A34" s="391">
        <v>2010306</v>
      </c>
      <c r="B34" s="396" t="s">
        <v>182</v>
      </c>
      <c r="C34" s="397">
        <v>1197</v>
      </c>
    </row>
    <row r="35" customFormat="1" ht="13.5" spans="1:3">
      <c r="A35" s="391">
        <v>2010308</v>
      </c>
      <c r="B35" s="392" t="s">
        <v>184</v>
      </c>
      <c r="C35" s="393">
        <v>401</v>
      </c>
    </row>
    <row r="36" customFormat="1" ht="13.5" spans="1:3">
      <c r="A36" s="391">
        <v>2010309</v>
      </c>
      <c r="B36" s="394" t="s">
        <v>186</v>
      </c>
      <c r="C36" s="393">
        <v>0</v>
      </c>
    </row>
    <row r="37" customFormat="1" ht="13.5" spans="1:3">
      <c r="A37" s="391">
        <v>2010350</v>
      </c>
      <c r="B37" s="394" t="s">
        <v>155</v>
      </c>
      <c r="C37" s="393">
        <v>7310</v>
      </c>
    </row>
    <row r="38" customFormat="1" ht="13.5" spans="1:3">
      <c r="A38" s="391">
        <v>2010399</v>
      </c>
      <c r="B38" s="394" t="s">
        <v>3241</v>
      </c>
      <c r="C38" s="393">
        <v>1187</v>
      </c>
    </row>
    <row r="39" customFormat="1" ht="13.5" spans="1:3">
      <c r="A39" s="388">
        <v>20104</v>
      </c>
      <c r="B39" s="389" t="s">
        <v>191</v>
      </c>
      <c r="C39" s="390">
        <v>2231</v>
      </c>
    </row>
    <row r="40" customFormat="1" ht="13.5" spans="1:3">
      <c r="A40" s="391">
        <v>2010401</v>
      </c>
      <c r="B40" s="392" t="s">
        <v>137</v>
      </c>
      <c r="C40" s="393">
        <v>558</v>
      </c>
    </row>
    <row r="41" customFormat="1" ht="13.5" spans="1:3">
      <c r="A41" s="391">
        <v>2010402</v>
      </c>
      <c r="B41" s="392" t="s">
        <v>139</v>
      </c>
      <c r="C41" s="393">
        <v>0</v>
      </c>
    </row>
    <row r="42" customFormat="1" ht="13.5" spans="1:3">
      <c r="A42" s="391">
        <v>2010403</v>
      </c>
      <c r="B42" s="394" t="s">
        <v>141</v>
      </c>
      <c r="C42" s="393">
        <v>0</v>
      </c>
    </row>
    <row r="43" customFormat="1" ht="13.5" spans="1:3">
      <c r="A43" s="391">
        <v>2010404</v>
      </c>
      <c r="B43" s="394" t="s">
        <v>196</v>
      </c>
      <c r="C43" s="393">
        <v>0</v>
      </c>
    </row>
    <row r="44" customFormat="1" ht="13.5" spans="1:3">
      <c r="A44" s="391">
        <v>2010405</v>
      </c>
      <c r="B44" s="394" t="s">
        <v>198</v>
      </c>
      <c r="C44" s="393">
        <v>0</v>
      </c>
    </row>
    <row r="45" customFormat="1" ht="13.5" spans="1:3">
      <c r="A45" s="391">
        <v>2010406</v>
      </c>
      <c r="B45" s="392" t="s">
        <v>200</v>
      </c>
      <c r="C45" s="393">
        <v>0</v>
      </c>
    </row>
    <row r="46" customFormat="1" ht="13.5" spans="1:3">
      <c r="A46" s="391">
        <v>2010407</v>
      </c>
      <c r="B46" s="392" t="s">
        <v>202</v>
      </c>
      <c r="C46" s="393">
        <v>0</v>
      </c>
    </row>
    <row r="47" customFormat="1" ht="13.5" spans="1:3">
      <c r="A47" s="391">
        <v>2010408</v>
      </c>
      <c r="B47" s="392" t="s">
        <v>204</v>
      </c>
      <c r="C47" s="393">
        <v>0</v>
      </c>
    </row>
    <row r="48" customFormat="1" ht="13.5" spans="1:3">
      <c r="A48" s="391">
        <v>2010450</v>
      </c>
      <c r="B48" s="392" t="s">
        <v>155</v>
      </c>
      <c r="C48" s="393">
        <v>287</v>
      </c>
    </row>
    <row r="49" customFormat="1" ht="13.5" spans="1:3">
      <c r="A49" s="391">
        <v>2010499</v>
      </c>
      <c r="B49" s="394" t="s">
        <v>207</v>
      </c>
      <c r="C49" s="393">
        <v>1386</v>
      </c>
    </row>
    <row r="50" customFormat="1" ht="13.5" spans="1:3">
      <c r="A50" s="388">
        <v>20105</v>
      </c>
      <c r="B50" s="398" t="s">
        <v>209</v>
      </c>
      <c r="C50" s="390">
        <v>592</v>
      </c>
    </row>
    <row r="51" customFormat="1" ht="13.5" spans="1:3">
      <c r="A51" s="391">
        <v>2010501</v>
      </c>
      <c r="B51" s="394" t="s">
        <v>137</v>
      </c>
      <c r="C51" s="393">
        <v>221</v>
      </c>
    </row>
    <row r="52" customFormat="1" ht="13.5" spans="1:3">
      <c r="A52" s="391">
        <v>2010502</v>
      </c>
      <c r="B52" s="395" t="s">
        <v>139</v>
      </c>
      <c r="C52" s="393">
        <v>0</v>
      </c>
    </row>
    <row r="53" customFormat="1" ht="13.5" spans="1:3">
      <c r="A53" s="391">
        <v>2010503</v>
      </c>
      <c r="B53" s="392" t="s">
        <v>141</v>
      </c>
      <c r="C53" s="393">
        <v>0</v>
      </c>
    </row>
    <row r="54" customFormat="1" ht="13.5" spans="1:3">
      <c r="A54" s="391">
        <v>2010504</v>
      </c>
      <c r="B54" s="392" t="s">
        <v>214</v>
      </c>
      <c r="C54" s="393">
        <v>0</v>
      </c>
    </row>
    <row r="55" customFormat="1" ht="13.5" spans="1:3">
      <c r="A55" s="391">
        <v>2010505</v>
      </c>
      <c r="B55" s="392" t="s">
        <v>216</v>
      </c>
      <c r="C55" s="393">
        <v>0</v>
      </c>
    </row>
    <row r="56" customFormat="1" ht="13.5" spans="1:3">
      <c r="A56" s="391">
        <v>2010506</v>
      </c>
      <c r="B56" s="394" t="s">
        <v>218</v>
      </c>
      <c r="C56" s="393">
        <v>75</v>
      </c>
    </row>
    <row r="57" customFormat="1" ht="13.5" spans="1:3">
      <c r="A57" s="391">
        <v>2010507</v>
      </c>
      <c r="B57" s="394" t="s">
        <v>220</v>
      </c>
      <c r="C57" s="393">
        <v>100</v>
      </c>
    </row>
    <row r="58" customFormat="1" ht="13.5" spans="1:3">
      <c r="A58" s="391">
        <v>2010508</v>
      </c>
      <c r="B58" s="394" t="s">
        <v>222</v>
      </c>
      <c r="C58" s="393">
        <v>153</v>
      </c>
    </row>
    <row r="59" customFormat="1" ht="13.5" spans="1:3">
      <c r="A59" s="391">
        <v>2010550</v>
      </c>
      <c r="B59" s="392" t="s">
        <v>155</v>
      </c>
      <c r="C59" s="393">
        <v>43</v>
      </c>
    </row>
    <row r="60" customFormat="1" ht="13.5" spans="1:3">
      <c r="A60" s="391">
        <v>2010599</v>
      </c>
      <c r="B60" s="394" t="s">
        <v>225</v>
      </c>
      <c r="C60" s="393">
        <v>0</v>
      </c>
    </row>
    <row r="61" customFormat="1" ht="13.5" spans="1:3">
      <c r="A61" s="388">
        <v>20106</v>
      </c>
      <c r="B61" s="399" t="s">
        <v>227</v>
      </c>
      <c r="C61" s="390">
        <v>1411</v>
      </c>
    </row>
    <row r="62" customFormat="1" ht="13.5" spans="1:3">
      <c r="A62" s="391">
        <v>2010601</v>
      </c>
      <c r="B62" s="394" t="s">
        <v>137</v>
      </c>
      <c r="C62" s="393">
        <v>860</v>
      </c>
    </row>
    <row r="63" customFormat="1" ht="13.5" spans="1:3">
      <c r="A63" s="391">
        <v>2010602</v>
      </c>
      <c r="B63" s="395" t="s">
        <v>139</v>
      </c>
      <c r="C63" s="393">
        <v>0</v>
      </c>
    </row>
    <row r="64" customFormat="1" ht="13.5" spans="1:3">
      <c r="A64" s="391">
        <v>2010603</v>
      </c>
      <c r="B64" s="395" t="s">
        <v>141</v>
      </c>
      <c r="C64" s="393">
        <v>0</v>
      </c>
    </row>
    <row r="65" customFormat="1" ht="13.5" spans="1:3">
      <c r="A65" s="391">
        <v>2010604</v>
      </c>
      <c r="B65" s="395" t="s">
        <v>232</v>
      </c>
      <c r="C65" s="393">
        <v>265</v>
      </c>
    </row>
    <row r="66" customFormat="1" ht="13.5" spans="1:3">
      <c r="A66" s="391">
        <v>2010605</v>
      </c>
      <c r="B66" s="395" t="s">
        <v>234</v>
      </c>
      <c r="C66" s="393">
        <v>25</v>
      </c>
    </row>
    <row r="67" customFormat="1" ht="13.5" spans="1:3">
      <c r="A67" s="391">
        <v>2010606</v>
      </c>
      <c r="B67" s="395" t="s">
        <v>236</v>
      </c>
      <c r="C67" s="393">
        <v>82</v>
      </c>
    </row>
    <row r="68" customFormat="1" ht="13.5" spans="1:3">
      <c r="A68" s="391">
        <v>2010607</v>
      </c>
      <c r="B68" s="392" t="s">
        <v>238</v>
      </c>
      <c r="C68" s="393">
        <v>133</v>
      </c>
    </row>
    <row r="69" customFormat="1" ht="13.5" spans="1:3">
      <c r="A69" s="391">
        <v>2010608</v>
      </c>
      <c r="B69" s="394" t="s">
        <v>240</v>
      </c>
      <c r="C69" s="393">
        <v>17</v>
      </c>
    </row>
    <row r="70" customFormat="1" ht="13.5" spans="1:3">
      <c r="A70" s="391">
        <v>2010650</v>
      </c>
      <c r="B70" s="394" t="s">
        <v>155</v>
      </c>
      <c r="C70" s="393">
        <v>14</v>
      </c>
    </row>
    <row r="71" customFormat="1" ht="13.5" spans="1:3">
      <c r="A71" s="391">
        <v>2010699</v>
      </c>
      <c r="B71" s="394" t="s">
        <v>243</v>
      </c>
      <c r="C71" s="393">
        <v>15</v>
      </c>
    </row>
    <row r="72" customFormat="1" ht="13.5" spans="1:3">
      <c r="A72" s="388">
        <v>20107</v>
      </c>
      <c r="B72" s="389" t="s">
        <v>245</v>
      </c>
      <c r="C72" s="390">
        <v>965</v>
      </c>
    </row>
    <row r="73" customFormat="1" ht="13.5" spans="1:3">
      <c r="A73" s="391">
        <v>2010701</v>
      </c>
      <c r="B73" s="392" t="s">
        <v>137</v>
      </c>
      <c r="C73" s="393">
        <v>965</v>
      </c>
    </row>
    <row r="74" customFormat="1" ht="13.5" spans="1:3">
      <c r="A74" s="391">
        <v>2010702</v>
      </c>
      <c r="B74" s="392" t="s">
        <v>139</v>
      </c>
      <c r="C74" s="393">
        <v>0</v>
      </c>
    </row>
    <row r="75" customFormat="1" ht="13.5" spans="1:3">
      <c r="A75" s="391">
        <v>2010703</v>
      </c>
      <c r="B75" s="394" t="s">
        <v>141</v>
      </c>
      <c r="C75" s="393">
        <v>0</v>
      </c>
    </row>
    <row r="76" customFormat="1" ht="13.5" spans="1:3">
      <c r="A76" s="391">
        <v>2010709</v>
      </c>
      <c r="B76" s="392" t="s">
        <v>238</v>
      </c>
      <c r="C76" s="393">
        <v>0</v>
      </c>
    </row>
    <row r="77" customFormat="1" ht="13.5" spans="1:3">
      <c r="A77" s="391">
        <v>2010710</v>
      </c>
      <c r="B77" s="394" t="s">
        <v>251</v>
      </c>
      <c r="C77" s="393">
        <v>0</v>
      </c>
    </row>
    <row r="78" customFormat="1" ht="13.5" spans="1:3">
      <c r="A78" s="391">
        <v>2010750</v>
      </c>
      <c r="B78" s="394" t="s">
        <v>155</v>
      </c>
      <c r="C78" s="393">
        <v>0</v>
      </c>
    </row>
    <row r="79" customFormat="1" ht="13.5" spans="1:3">
      <c r="A79" s="391">
        <v>2010799</v>
      </c>
      <c r="B79" s="394" t="s">
        <v>254</v>
      </c>
      <c r="C79" s="393">
        <v>0</v>
      </c>
    </row>
    <row r="80" customFormat="1" ht="13.5" spans="1:3">
      <c r="A80" s="388">
        <v>20108</v>
      </c>
      <c r="B80" s="398" t="s">
        <v>256</v>
      </c>
      <c r="C80" s="390">
        <v>0</v>
      </c>
    </row>
    <row r="81" customFormat="1" ht="13.5" spans="1:3">
      <c r="A81" s="391">
        <v>2010801</v>
      </c>
      <c r="B81" s="392" t="s">
        <v>137</v>
      </c>
      <c r="C81" s="393">
        <v>0</v>
      </c>
    </row>
    <row r="82" customFormat="1" ht="13.5" spans="1:3">
      <c r="A82" s="391">
        <v>2010802</v>
      </c>
      <c r="B82" s="392" t="s">
        <v>139</v>
      </c>
      <c r="C82" s="393">
        <v>0</v>
      </c>
    </row>
    <row r="83" customFormat="1" ht="13.5" spans="1:3">
      <c r="A83" s="391">
        <v>2010803</v>
      </c>
      <c r="B83" s="392" t="s">
        <v>141</v>
      </c>
      <c r="C83" s="393">
        <v>0</v>
      </c>
    </row>
    <row r="84" customFormat="1" ht="13.5" spans="1:3">
      <c r="A84" s="391">
        <v>2010804</v>
      </c>
      <c r="B84" s="400" t="s">
        <v>261</v>
      </c>
      <c r="C84" s="393">
        <v>0</v>
      </c>
    </row>
    <row r="85" customFormat="1" ht="13.5" spans="1:3">
      <c r="A85" s="391">
        <v>2010805</v>
      </c>
      <c r="B85" s="394" t="s">
        <v>263</v>
      </c>
      <c r="C85" s="393">
        <v>0</v>
      </c>
    </row>
    <row r="86" customFormat="1" ht="13.5" spans="1:3">
      <c r="A86" s="391">
        <v>2010806</v>
      </c>
      <c r="B86" s="394" t="s">
        <v>238</v>
      </c>
      <c r="C86" s="393">
        <v>0</v>
      </c>
    </row>
    <row r="87" customFormat="1" ht="13.5" spans="1:3">
      <c r="A87" s="391">
        <v>2010850</v>
      </c>
      <c r="B87" s="394" t="s">
        <v>155</v>
      </c>
      <c r="C87" s="393">
        <v>0</v>
      </c>
    </row>
    <row r="88" customFormat="1" ht="13.5" spans="1:3">
      <c r="A88" s="391">
        <v>2010899</v>
      </c>
      <c r="B88" s="395" t="s">
        <v>267</v>
      </c>
      <c r="C88" s="393">
        <v>0</v>
      </c>
    </row>
    <row r="89" customFormat="1" ht="13.5" spans="1:3">
      <c r="A89" s="388">
        <v>20109</v>
      </c>
      <c r="B89" s="389" t="s">
        <v>269</v>
      </c>
      <c r="C89" s="390">
        <v>0</v>
      </c>
    </row>
    <row r="90" customFormat="1" ht="13.5" spans="1:3">
      <c r="A90" s="391">
        <v>2010901</v>
      </c>
      <c r="B90" s="392" t="s">
        <v>137</v>
      </c>
      <c r="C90" s="393">
        <v>0</v>
      </c>
    </row>
    <row r="91" customFormat="1" ht="13.5" spans="1:3">
      <c r="A91" s="391">
        <v>2010902</v>
      </c>
      <c r="B91" s="394" t="s">
        <v>139</v>
      </c>
      <c r="C91" s="393">
        <v>0</v>
      </c>
    </row>
    <row r="92" customFormat="1" ht="13.5" spans="1:3">
      <c r="A92" s="391">
        <v>2010903</v>
      </c>
      <c r="B92" s="394" t="s">
        <v>141</v>
      </c>
      <c r="C92" s="393">
        <v>0</v>
      </c>
    </row>
    <row r="93" customFormat="1" ht="13.5" spans="1:3">
      <c r="A93" s="391">
        <v>2010905</v>
      </c>
      <c r="B93" s="392" t="s">
        <v>274</v>
      </c>
      <c r="C93" s="393">
        <v>0</v>
      </c>
    </row>
    <row r="94" customFormat="1" ht="13.5" spans="1:3">
      <c r="A94" s="391">
        <v>2010907</v>
      </c>
      <c r="B94" s="392" t="s">
        <v>276</v>
      </c>
      <c r="C94" s="393">
        <v>0</v>
      </c>
    </row>
    <row r="95" customFormat="1" ht="13.5" spans="1:3">
      <c r="A95" s="391">
        <v>2010908</v>
      </c>
      <c r="B95" s="392" t="s">
        <v>238</v>
      </c>
      <c r="C95" s="393">
        <v>0</v>
      </c>
    </row>
    <row r="96" customFormat="1" ht="13.5" spans="1:3">
      <c r="A96" s="391">
        <v>2010909</v>
      </c>
      <c r="B96" s="392" t="s">
        <v>279</v>
      </c>
      <c r="C96" s="393">
        <v>0</v>
      </c>
    </row>
    <row r="97" customFormat="1" ht="13.5" spans="1:3">
      <c r="A97" s="391">
        <v>2010910</v>
      </c>
      <c r="B97" s="392" t="s">
        <v>281</v>
      </c>
      <c r="C97" s="393">
        <v>0</v>
      </c>
    </row>
    <row r="98" customFormat="1" ht="13.5" spans="1:3">
      <c r="A98" s="391">
        <v>2010911</v>
      </c>
      <c r="B98" s="392" t="s">
        <v>283</v>
      </c>
      <c r="C98" s="393">
        <v>0</v>
      </c>
    </row>
    <row r="99" customFormat="1" ht="13.5" spans="1:3">
      <c r="A99" s="391">
        <v>2010912</v>
      </c>
      <c r="B99" s="392" t="s">
        <v>285</v>
      </c>
      <c r="C99" s="393">
        <v>0</v>
      </c>
    </row>
    <row r="100" customFormat="1" ht="13.5" spans="1:3">
      <c r="A100" s="391">
        <v>2010950</v>
      </c>
      <c r="B100" s="394" t="s">
        <v>155</v>
      </c>
      <c r="C100" s="393">
        <v>0</v>
      </c>
    </row>
    <row r="101" customFormat="1" ht="13.5" spans="1:3">
      <c r="A101" s="391">
        <v>2010999</v>
      </c>
      <c r="B101" s="394" t="s">
        <v>288</v>
      </c>
      <c r="C101" s="393">
        <v>0</v>
      </c>
    </row>
    <row r="102" customFormat="1" ht="13.5" spans="1:3">
      <c r="A102" s="388">
        <v>20111</v>
      </c>
      <c r="B102" s="401" t="s">
        <v>290</v>
      </c>
      <c r="C102" s="390">
        <v>3383</v>
      </c>
    </row>
    <row r="103" customFormat="1" ht="13.5" spans="1:3">
      <c r="A103" s="391">
        <v>2011101</v>
      </c>
      <c r="B103" s="392" t="s">
        <v>137</v>
      </c>
      <c r="C103" s="393">
        <v>2458</v>
      </c>
    </row>
    <row r="104" customFormat="1" ht="13.5" spans="1:3">
      <c r="A104" s="391">
        <v>2011102</v>
      </c>
      <c r="B104" s="392" t="s">
        <v>139</v>
      </c>
      <c r="C104" s="393">
        <v>10</v>
      </c>
    </row>
    <row r="105" customFormat="1" ht="13.5" spans="1:3">
      <c r="A105" s="391">
        <v>2011103</v>
      </c>
      <c r="B105" s="392" t="s">
        <v>141</v>
      </c>
      <c r="C105" s="393">
        <v>0</v>
      </c>
    </row>
    <row r="106" customFormat="1" ht="13.5" spans="1:3">
      <c r="A106" s="391">
        <v>2011104</v>
      </c>
      <c r="B106" s="394" t="s">
        <v>295</v>
      </c>
      <c r="C106" s="393">
        <v>418</v>
      </c>
    </row>
    <row r="107" customFormat="1" ht="13.5" spans="1:3">
      <c r="A107" s="391">
        <v>2011105</v>
      </c>
      <c r="B107" s="394" t="s">
        <v>297</v>
      </c>
      <c r="C107" s="393">
        <v>0</v>
      </c>
    </row>
    <row r="108" customFormat="1" ht="13.5" spans="1:3">
      <c r="A108" s="391">
        <v>2011106</v>
      </c>
      <c r="B108" s="394" t="s">
        <v>299</v>
      </c>
      <c r="C108" s="393">
        <v>88</v>
      </c>
    </row>
    <row r="109" customFormat="1" ht="13.5" spans="1:3">
      <c r="A109" s="391">
        <v>2011150</v>
      </c>
      <c r="B109" s="392" t="s">
        <v>155</v>
      </c>
      <c r="C109" s="393">
        <v>294</v>
      </c>
    </row>
    <row r="110" customFormat="1" ht="13.5" spans="1:3">
      <c r="A110" s="391">
        <v>2011199</v>
      </c>
      <c r="B110" s="392" t="s">
        <v>302</v>
      </c>
      <c r="C110" s="393">
        <v>115</v>
      </c>
    </row>
    <row r="111" customFormat="1" ht="13.5" spans="1:3">
      <c r="A111" s="388">
        <v>20113</v>
      </c>
      <c r="B111" s="402" t="s">
        <v>304</v>
      </c>
      <c r="C111" s="390">
        <v>2007</v>
      </c>
    </row>
    <row r="112" customFormat="1" ht="13.5" spans="1:3">
      <c r="A112" s="391">
        <v>2011301</v>
      </c>
      <c r="B112" s="392" t="s">
        <v>137</v>
      </c>
      <c r="C112" s="393">
        <v>266</v>
      </c>
    </row>
    <row r="113" customFormat="1" ht="13.5" spans="1:3">
      <c r="A113" s="391">
        <v>2011302</v>
      </c>
      <c r="B113" s="392" t="s">
        <v>139</v>
      </c>
      <c r="C113" s="393">
        <v>0</v>
      </c>
    </row>
    <row r="114" customFormat="1" ht="13.5" spans="1:3">
      <c r="A114" s="391">
        <v>2011303</v>
      </c>
      <c r="B114" s="392" t="s">
        <v>141</v>
      </c>
      <c r="C114" s="393">
        <v>0</v>
      </c>
    </row>
    <row r="115" customFormat="1" ht="13.5" spans="1:3">
      <c r="A115" s="391">
        <v>2011304</v>
      </c>
      <c r="B115" s="394" t="s">
        <v>309</v>
      </c>
      <c r="C115" s="393">
        <v>0</v>
      </c>
    </row>
    <row r="116" customFormat="1" ht="13.5" spans="1:3">
      <c r="A116" s="391">
        <v>2011305</v>
      </c>
      <c r="B116" s="394" t="s">
        <v>311</v>
      </c>
      <c r="C116" s="393">
        <v>0</v>
      </c>
    </row>
    <row r="117" customFormat="1" ht="13.5" spans="1:3">
      <c r="A117" s="391">
        <v>2011306</v>
      </c>
      <c r="B117" s="394" t="s">
        <v>313</v>
      </c>
      <c r="C117" s="393">
        <v>0</v>
      </c>
    </row>
    <row r="118" customFormat="1" ht="13.5" spans="1:3">
      <c r="A118" s="391">
        <v>2011307</v>
      </c>
      <c r="B118" s="392" t="s">
        <v>315</v>
      </c>
      <c r="C118" s="393">
        <v>0</v>
      </c>
    </row>
    <row r="119" customFormat="1" ht="13.5" spans="1:3">
      <c r="A119" s="391">
        <v>2011308</v>
      </c>
      <c r="B119" s="392" t="s">
        <v>317</v>
      </c>
      <c r="C119" s="393">
        <v>509</v>
      </c>
    </row>
    <row r="120" customFormat="1" ht="13.5" spans="1:3">
      <c r="A120" s="391">
        <v>2011350</v>
      </c>
      <c r="B120" s="392" t="s">
        <v>155</v>
      </c>
      <c r="C120" s="393">
        <v>192</v>
      </c>
    </row>
    <row r="121" customFormat="1" ht="13.5" spans="1:3">
      <c r="A121" s="391">
        <v>2011399</v>
      </c>
      <c r="B121" s="394" t="s">
        <v>320</v>
      </c>
      <c r="C121" s="393">
        <v>1040</v>
      </c>
    </row>
    <row r="122" customFormat="1" ht="13.5" spans="1:3">
      <c r="A122" s="388">
        <v>20114</v>
      </c>
      <c r="B122" s="398" t="s">
        <v>322</v>
      </c>
      <c r="C122" s="390">
        <v>0</v>
      </c>
    </row>
    <row r="123" customFormat="1" ht="13.5" spans="1:3">
      <c r="A123" s="391">
        <v>2011401</v>
      </c>
      <c r="B123" s="394" t="s">
        <v>137</v>
      </c>
      <c r="C123" s="393">
        <v>0</v>
      </c>
    </row>
    <row r="124" customFormat="1" ht="13.5" spans="1:3">
      <c r="A124" s="391">
        <v>2011402</v>
      </c>
      <c r="B124" s="395" t="s">
        <v>139</v>
      </c>
      <c r="C124" s="393">
        <v>0</v>
      </c>
    </row>
    <row r="125" customFormat="1" ht="13.5" spans="1:3">
      <c r="A125" s="391">
        <v>2011403</v>
      </c>
      <c r="B125" s="392" t="s">
        <v>141</v>
      </c>
      <c r="C125" s="393">
        <v>0</v>
      </c>
    </row>
    <row r="126" customFormat="1" ht="13.5" spans="1:3">
      <c r="A126" s="391">
        <v>2011404</v>
      </c>
      <c r="B126" s="392" t="s">
        <v>327</v>
      </c>
      <c r="C126" s="393">
        <v>0</v>
      </c>
    </row>
    <row r="127" customFormat="1" ht="13.5" spans="1:3">
      <c r="A127" s="391">
        <v>2011405</v>
      </c>
      <c r="B127" s="392" t="s">
        <v>329</v>
      </c>
      <c r="C127" s="393">
        <v>0</v>
      </c>
    </row>
    <row r="128" customFormat="1" ht="13.5" spans="1:3">
      <c r="A128" s="391">
        <v>2011408</v>
      </c>
      <c r="B128" s="394" t="s">
        <v>331</v>
      </c>
      <c r="C128" s="393">
        <v>0</v>
      </c>
    </row>
    <row r="129" customFormat="1" ht="13.5" spans="1:3">
      <c r="A129" s="391">
        <v>2011409</v>
      </c>
      <c r="B129" s="392" t="s">
        <v>333</v>
      </c>
      <c r="C129" s="393">
        <v>0</v>
      </c>
    </row>
    <row r="130" customFormat="1" ht="13.5" spans="1:3">
      <c r="A130" s="391">
        <v>2011410</v>
      </c>
      <c r="B130" s="392" t="s">
        <v>335</v>
      </c>
      <c r="C130" s="393">
        <v>0</v>
      </c>
    </row>
    <row r="131" customFormat="1" ht="13.5" spans="1:3">
      <c r="A131" s="391">
        <v>2011411</v>
      </c>
      <c r="B131" s="392" t="s">
        <v>337</v>
      </c>
      <c r="C131" s="393">
        <v>0</v>
      </c>
    </row>
    <row r="132" customFormat="1" ht="13.5" spans="1:3">
      <c r="A132" s="391">
        <v>2011450</v>
      </c>
      <c r="B132" s="392" t="s">
        <v>155</v>
      </c>
      <c r="C132" s="393">
        <v>0</v>
      </c>
    </row>
    <row r="133" customFormat="1" ht="13.5" spans="1:3">
      <c r="A133" s="391">
        <v>2011499</v>
      </c>
      <c r="B133" s="392" t="s">
        <v>340</v>
      </c>
      <c r="C133" s="393">
        <v>0</v>
      </c>
    </row>
    <row r="134" customFormat="1" ht="13.5" spans="1:3">
      <c r="A134" s="388">
        <v>20123</v>
      </c>
      <c r="B134" s="389" t="s">
        <v>342</v>
      </c>
      <c r="C134" s="390">
        <v>0</v>
      </c>
    </row>
    <row r="135" customFormat="1" ht="13.5" spans="1:3">
      <c r="A135" s="391">
        <v>2012301</v>
      </c>
      <c r="B135" s="392" t="s">
        <v>137</v>
      </c>
      <c r="C135" s="393">
        <v>0</v>
      </c>
    </row>
    <row r="136" customFormat="1" ht="13.5" spans="1:3">
      <c r="A136" s="391">
        <v>2012302</v>
      </c>
      <c r="B136" s="392" t="s">
        <v>139</v>
      </c>
      <c r="C136" s="393">
        <v>0</v>
      </c>
    </row>
    <row r="137" customFormat="1" ht="13.5" spans="1:3">
      <c r="A137" s="391">
        <v>2012303</v>
      </c>
      <c r="B137" s="394" t="s">
        <v>141</v>
      </c>
      <c r="C137" s="393">
        <v>0</v>
      </c>
    </row>
    <row r="138" customFormat="1" ht="13.5" spans="1:3">
      <c r="A138" s="391">
        <v>2012304</v>
      </c>
      <c r="B138" s="394" t="s">
        <v>347</v>
      </c>
      <c r="C138" s="393">
        <v>0</v>
      </c>
    </row>
    <row r="139" customFormat="1" ht="13.5" spans="1:3">
      <c r="A139" s="391">
        <v>2012350</v>
      </c>
      <c r="B139" s="394" t="s">
        <v>155</v>
      </c>
      <c r="C139" s="393">
        <v>0</v>
      </c>
    </row>
    <row r="140" customFormat="1" ht="13.5" spans="1:3">
      <c r="A140" s="391">
        <v>2012399</v>
      </c>
      <c r="B140" s="395" t="s">
        <v>350</v>
      </c>
      <c r="C140" s="393">
        <v>0</v>
      </c>
    </row>
    <row r="141" customFormat="1" ht="13.5" spans="1:3">
      <c r="A141" s="388">
        <v>20125</v>
      </c>
      <c r="B141" s="389" t="s">
        <v>352</v>
      </c>
      <c r="C141" s="390">
        <v>0</v>
      </c>
    </row>
    <row r="142" customFormat="1" ht="13.5" spans="1:3">
      <c r="A142" s="391">
        <v>2012501</v>
      </c>
      <c r="B142" s="392" t="s">
        <v>137</v>
      </c>
      <c r="C142" s="393">
        <v>0</v>
      </c>
    </row>
    <row r="143" customFormat="1" ht="13.5" spans="1:3">
      <c r="A143" s="391">
        <v>2012502</v>
      </c>
      <c r="B143" s="394" t="s">
        <v>139</v>
      </c>
      <c r="C143" s="393">
        <v>0</v>
      </c>
    </row>
    <row r="144" customFormat="1" ht="13.5" spans="1:3">
      <c r="A144" s="391">
        <v>2012503</v>
      </c>
      <c r="B144" s="394" t="s">
        <v>141</v>
      </c>
      <c r="C144" s="393">
        <v>0</v>
      </c>
    </row>
    <row r="145" customFormat="1" ht="13.5" spans="1:3">
      <c r="A145" s="391">
        <v>2012504</v>
      </c>
      <c r="B145" s="394" t="s">
        <v>357</v>
      </c>
      <c r="C145" s="393">
        <v>0</v>
      </c>
    </row>
    <row r="146" customFormat="1" ht="13.5" spans="1:3">
      <c r="A146" s="391">
        <v>2012505</v>
      </c>
      <c r="B146" s="395" t="s">
        <v>359</v>
      </c>
      <c r="C146" s="393">
        <v>0</v>
      </c>
    </row>
    <row r="147" customFormat="1" ht="13.5" spans="1:3">
      <c r="A147" s="391">
        <v>2012550</v>
      </c>
      <c r="B147" s="392" t="s">
        <v>155</v>
      </c>
      <c r="C147" s="393">
        <v>0</v>
      </c>
    </row>
    <row r="148" customFormat="1" ht="13.5" spans="1:3">
      <c r="A148" s="391">
        <v>2012599</v>
      </c>
      <c r="B148" s="392" t="s">
        <v>362</v>
      </c>
      <c r="C148" s="393">
        <v>0</v>
      </c>
    </row>
    <row r="149" customFormat="1" ht="13.5" spans="1:3">
      <c r="A149" s="388">
        <v>20126</v>
      </c>
      <c r="B149" s="398" t="s">
        <v>364</v>
      </c>
      <c r="C149" s="390">
        <v>269</v>
      </c>
    </row>
    <row r="150" customFormat="1" ht="13.5" spans="1:3">
      <c r="A150" s="391">
        <v>2012601</v>
      </c>
      <c r="B150" s="394" t="s">
        <v>137</v>
      </c>
      <c r="C150" s="393">
        <v>134</v>
      </c>
    </row>
    <row r="151" customFormat="1" ht="13.5" spans="1:3">
      <c r="A151" s="391">
        <v>2012602</v>
      </c>
      <c r="B151" s="394" t="s">
        <v>139</v>
      </c>
      <c r="C151" s="393">
        <v>0</v>
      </c>
    </row>
    <row r="152" customFormat="1" ht="13.5" spans="1:3">
      <c r="A152" s="391">
        <v>2012603</v>
      </c>
      <c r="B152" s="392" t="s">
        <v>141</v>
      </c>
      <c r="C152" s="393">
        <v>0</v>
      </c>
    </row>
    <row r="153" customFormat="1" ht="13.5" spans="1:3">
      <c r="A153" s="391">
        <v>2012604</v>
      </c>
      <c r="B153" s="396" t="s">
        <v>369</v>
      </c>
      <c r="C153" s="393">
        <v>74</v>
      </c>
    </row>
    <row r="154" customFormat="1" ht="13.5" spans="1:3">
      <c r="A154" s="391">
        <v>2012699</v>
      </c>
      <c r="B154" s="392" t="s">
        <v>371</v>
      </c>
      <c r="C154" s="393">
        <v>61</v>
      </c>
    </row>
    <row r="155" customFormat="1" ht="13.5" spans="1:3">
      <c r="A155" s="388">
        <v>20128</v>
      </c>
      <c r="B155" s="398" t="s">
        <v>373</v>
      </c>
      <c r="C155" s="390">
        <v>179</v>
      </c>
    </row>
    <row r="156" customFormat="1" ht="13.5" spans="1:3">
      <c r="A156" s="391">
        <v>2012801</v>
      </c>
      <c r="B156" s="394" t="s">
        <v>137</v>
      </c>
      <c r="C156" s="393">
        <v>106</v>
      </c>
    </row>
    <row r="157" customFormat="1" ht="13.5" spans="1:3">
      <c r="A157" s="391">
        <v>2012802</v>
      </c>
      <c r="B157" s="394" t="s">
        <v>139</v>
      </c>
      <c r="C157" s="393">
        <v>0</v>
      </c>
    </row>
    <row r="158" customFormat="1" ht="13.5" spans="1:3">
      <c r="A158" s="391">
        <v>2012803</v>
      </c>
      <c r="B158" s="395" t="s">
        <v>141</v>
      </c>
      <c r="C158" s="393">
        <v>0</v>
      </c>
    </row>
    <row r="159" customFormat="1" ht="13.5" spans="1:3">
      <c r="A159" s="391">
        <v>2012804</v>
      </c>
      <c r="B159" s="392" t="s">
        <v>168</v>
      </c>
      <c r="C159" s="393">
        <v>0</v>
      </c>
    </row>
    <row r="160" customFormat="1" ht="13.5" spans="1:3">
      <c r="A160" s="391">
        <v>2012850</v>
      </c>
      <c r="B160" s="392" t="s">
        <v>155</v>
      </c>
      <c r="C160" s="393">
        <v>28</v>
      </c>
    </row>
    <row r="161" customFormat="1" ht="13.5" spans="1:3">
      <c r="A161" s="391">
        <v>2012899</v>
      </c>
      <c r="B161" s="392" t="s">
        <v>380</v>
      </c>
      <c r="C161" s="393">
        <v>45</v>
      </c>
    </row>
    <row r="162" s="376" customFormat="1" ht="13.5" spans="1:3">
      <c r="A162" s="388">
        <v>20129</v>
      </c>
      <c r="B162" s="398" t="s">
        <v>382</v>
      </c>
      <c r="C162" s="390">
        <v>1044</v>
      </c>
    </row>
    <row r="163" customFormat="1" ht="13.5" spans="1:3">
      <c r="A163" s="391">
        <v>2012901</v>
      </c>
      <c r="B163" s="394" t="s">
        <v>137</v>
      </c>
      <c r="C163" s="393">
        <v>444</v>
      </c>
    </row>
    <row r="164" customFormat="1" ht="13.5" spans="1:3">
      <c r="A164" s="391">
        <v>2012902</v>
      </c>
      <c r="B164" s="394" t="s">
        <v>139</v>
      </c>
      <c r="C164" s="393">
        <v>31</v>
      </c>
    </row>
    <row r="165" customFormat="1" ht="13.5" spans="1:3">
      <c r="A165" s="391">
        <v>2012903</v>
      </c>
      <c r="B165" s="392" t="s">
        <v>141</v>
      </c>
      <c r="C165" s="393">
        <v>0</v>
      </c>
    </row>
    <row r="166" customFormat="1" ht="13.5" spans="1:3">
      <c r="A166" s="391">
        <v>2012906</v>
      </c>
      <c r="B166" s="392" t="s">
        <v>387</v>
      </c>
      <c r="C166" s="393">
        <v>0</v>
      </c>
    </row>
    <row r="167" customFormat="1" ht="13.5" spans="1:3">
      <c r="A167" s="391">
        <v>2012950</v>
      </c>
      <c r="B167" s="394" t="s">
        <v>155</v>
      </c>
      <c r="C167" s="393">
        <v>78</v>
      </c>
    </row>
    <row r="168" customFormat="1" ht="13.5" spans="1:3">
      <c r="A168" s="391">
        <v>2012999</v>
      </c>
      <c r="B168" s="394" t="s">
        <v>390</v>
      </c>
      <c r="C168" s="393">
        <v>491</v>
      </c>
    </row>
    <row r="169" customFormat="1" ht="13.5" spans="1:3">
      <c r="A169" s="388">
        <v>20131</v>
      </c>
      <c r="B169" s="398" t="s">
        <v>3242</v>
      </c>
      <c r="C169" s="390">
        <v>1179</v>
      </c>
    </row>
    <row r="170" customFormat="1" ht="13.5" spans="1:3">
      <c r="A170" s="391">
        <v>2013101</v>
      </c>
      <c r="B170" s="394" t="s">
        <v>137</v>
      </c>
      <c r="C170" s="393">
        <v>505</v>
      </c>
    </row>
    <row r="171" s="376" customFormat="1" ht="13.5" spans="1:3">
      <c r="A171" s="391">
        <v>2013102</v>
      </c>
      <c r="B171" s="392" t="s">
        <v>139</v>
      </c>
      <c r="C171" s="397">
        <v>450</v>
      </c>
    </row>
    <row r="172" customFormat="1" ht="13.5" spans="1:3">
      <c r="A172" s="391">
        <v>2013103</v>
      </c>
      <c r="B172" s="392" t="s">
        <v>141</v>
      </c>
      <c r="C172" s="393">
        <v>0</v>
      </c>
    </row>
    <row r="173" customFormat="1" ht="13.5" spans="1:3">
      <c r="A173" s="391">
        <v>2013105</v>
      </c>
      <c r="B173" s="392" t="s">
        <v>397</v>
      </c>
      <c r="C173" s="393">
        <v>0</v>
      </c>
    </row>
    <row r="174" customFormat="1" ht="13.5" spans="1:3">
      <c r="A174" s="391">
        <v>2013150</v>
      </c>
      <c r="B174" s="394" t="s">
        <v>155</v>
      </c>
      <c r="C174" s="393">
        <v>218</v>
      </c>
    </row>
    <row r="175" customFormat="1" ht="13.5" spans="1:3">
      <c r="A175" s="391">
        <v>2013199</v>
      </c>
      <c r="B175" s="394" t="s">
        <v>3243</v>
      </c>
      <c r="C175" s="393">
        <v>6</v>
      </c>
    </row>
    <row r="176" customFormat="1" ht="13.5" spans="1:3">
      <c r="A176" s="388">
        <v>20132</v>
      </c>
      <c r="B176" s="398" t="s">
        <v>402</v>
      </c>
      <c r="C176" s="390">
        <v>2417</v>
      </c>
    </row>
    <row r="177" customFormat="1" ht="13.5" spans="1:3">
      <c r="A177" s="391">
        <v>2013201</v>
      </c>
      <c r="B177" s="392" t="s">
        <v>137</v>
      </c>
      <c r="C177" s="393">
        <v>727</v>
      </c>
    </row>
    <row r="178" customFormat="1" ht="13.5" spans="1:3">
      <c r="A178" s="391">
        <v>2013202</v>
      </c>
      <c r="B178" s="392" t="s">
        <v>139</v>
      </c>
      <c r="C178" s="393">
        <v>203</v>
      </c>
    </row>
    <row r="179" customFormat="1" ht="13.5" spans="1:3">
      <c r="A179" s="391">
        <v>2013203</v>
      </c>
      <c r="B179" s="392" t="s">
        <v>141</v>
      </c>
      <c r="C179" s="393">
        <v>0</v>
      </c>
    </row>
    <row r="180" customFormat="1" ht="13.5" spans="1:3">
      <c r="A180" s="391">
        <v>2013204</v>
      </c>
      <c r="B180" s="392" t="s">
        <v>407</v>
      </c>
      <c r="C180" s="393">
        <v>46</v>
      </c>
    </row>
    <row r="181" customFormat="1" ht="13.5" spans="1:3">
      <c r="A181" s="391">
        <v>2013250</v>
      </c>
      <c r="B181" s="392" t="s">
        <v>155</v>
      </c>
      <c r="C181" s="393">
        <v>101</v>
      </c>
    </row>
    <row r="182" customFormat="1" ht="13.5" spans="1:3">
      <c r="A182" s="391">
        <v>2013299</v>
      </c>
      <c r="B182" s="394" t="s">
        <v>410</v>
      </c>
      <c r="C182" s="393">
        <v>1340</v>
      </c>
    </row>
    <row r="183" customFormat="1" ht="13.5" spans="1:3">
      <c r="A183" s="388">
        <v>20133</v>
      </c>
      <c r="B183" s="398" t="s">
        <v>412</v>
      </c>
      <c r="C183" s="390">
        <v>1201</v>
      </c>
    </row>
    <row r="184" customFormat="1" ht="13.5" spans="1:3">
      <c r="A184" s="391">
        <v>2013301</v>
      </c>
      <c r="B184" s="395" t="s">
        <v>137</v>
      </c>
      <c r="C184" s="393">
        <v>280</v>
      </c>
    </row>
    <row r="185" customFormat="1" ht="13.5" spans="1:3">
      <c r="A185" s="391">
        <v>2013302</v>
      </c>
      <c r="B185" s="392" t="s">
        <v>139</v>
      </c>
      <c r="C185" s="393">
        <v>0</v>
      </c>
    </row>
    <row r="186" customFormat="1" ht="13.5" spans="1:3">
      <c r="A186" s="391">
        <v>2013303</v>
      </c>
      <c r="B186" s="392" t="s">
        <v>141</v>
      </c>
      <c r="C186" s="393">
        <v>0</v>
      </c>
    </row>
    <row r="187" customFormat="1" ht="13.5" spans="1:3">
      <c r="A187" s="391">
        <v>2013304</v>
      </c>
      <c r="B187" s="392" t="s">
        <v>417</v>
      </c>
      <c r="C187" s="393">
        <v>150</v>
      </c>
    </row>
    <row r="188" customFormat="1" ht="13.5" spans="1:3">
      <c r="A188" s="391">
        <v>2013350</v>
      </c>
      <c r="B188" s="392" t="s">
        <v>155</v>
      </c>
      <c r="C188" s="393">
        <v>290</v>
      </c>
    </row>
    <row r="189" customFormat="1" ht="13.5" spans="1:3">
      <c r="A189" s="391">
        <v>2013399</v>
      </c>
      <c r="B189" s="394" t="s">
        <v>420</v>
      </c>
      <c r="C189" s="393">
        <v>481</v>
      </c>
    </row>
    <row r="190" customFormat="1" ht="13.5" spans="1:3">
      <c r="A190" s="388">
        <v>20134</v>
      </c>
      <c r="B190" s="398" t="s">
        <v>422</v>
      </c>
      <c r="C190" s="390">
        <v>491</v>
      </c>
    </row>
    <row r="191" customFormat="1" ht="13.5" spans="1:3">
      <c r="A191" s="391">
        <v>2013401</v>
      </c>
      <c r="B191" s="394" t="s">
        <v>137</v>
      </c>
      <c r="C191" s="393">
        <v>187</v>
      </c>
    </row>
    <row r="192" customFormat="1" ht="13.5" spans="1:3">
      <c r="A192" s="391">
        <v>2013402</v>
      </c>
      <c r="B192" s="392" t="s">
        <v>139</v>
      </c>
      <c r="C192" s="393">
        <v>0</v>
      </c>
    </row>
    <row r="193" customFormat="1" ht="13.5" spans="1:3">
      <c r="A193" s="391">
        <v>2013403</v>
      </c>
      <c r="B193" s="392" t="s">
        <v>141</v>
      </c>
      <c r="C193" s="393">
        <v>0</v>
      </c>
    </row>
    <row r="194" customFormat="1" ht="13.5" spans="1:3">
      <c r="A194" s="391">
        <v>2013404</v>
      </c>
      <c r="B194" s="392" t="s">
        <v>427</v>
      </c>
      <c r="C194" s="393">
        <v>23</v>
      </c>
    </row>
    <row r="195" customFormat="1" ht="13.5" spans="1:3">
      <c r="A195" s="391">
        <v>2013405</v>
      </c>
      <c r="B195" s="392" t="s">
        <v>429</v>
      </c>
      <c r="C195" s="393">
        <v>20</v>
      </c>
    </row>
    <row r="196" customFormat="1" ht="13.5" spans="1:3">
      <c r="A196" s="391">
        <v>2013450</v>
      </c>
      <c r="B196" s="392" t="s">
        <v>155</v>
      </c>
      <c r="C196" s="393">
        <v>44</v>
      </c>
    </row>
    <row r="197" customFormat="1" ht="13.5" spans="1:3">
      <c r="A197" s="391">
        <v>2013499</v>
      </c>
      <c r="B197" s="394" t="s">
        <v>432</v>
      </c>
      <c r="C197" s="393">
        <v>217</v>
      </c>
    </row>
    <row r="198" customFormat="1" ht="13.5" spans="1:3">
      <c r="A198" s="388">
        <v>20135</v>
      </c>
      <c r="B198" s="398" t="s">
        <v>434</v>
      </c>
      <c r="C198" s="390">
        <v>0</v>
      </c>
    </row>
    <row r="199" customFormat="1" ht="13.5" spans="1:3">
      <c r="A199" s="391">
        <v>2013501</v>
      </c>
      <c r="B199" s="394" t="s">
        <v>137</v>
      </c>
      <c r="C199" s="393">
        <v>0</v>
      </c>
    </row>
    <row r="200" customFormat="1" ht="13.5" spans="1:3">
      <c r="A200" s="391">
        <v>2013502</v>
      </c>
      <c r="B200" s="395" t="s">
        <v>139</v>
      </c>
      <c r="C200" s="393">
        <v>0</v>
      </c>
    </row>
    <row r="201" customFormat="1" ht="13.5" spans="1:3">
      <c r="A201" s="391">
        <v>2013503</v>
      </c>
      <c r="B201" s="392" t="s">
        <v>141</v>
      </c>
      <c r="C201" s="393">
        <v>0</v>
      </c>
    </row>
    <row r="202" customFormat="1" ht="13.5" spans="1:3">
      <c r="A202" s="391">
        <v>2013550</v>
      </c>
      <c r="B202" s="392" t="s">
        <v>155</v>
      </c>
      <c r="C202" s="393">
        <v>0</v>
      </c>
    </row>
    <row r="203" customFormat="1" ht="13.5" spans="1:3">
      <c r="A203" s="391">
        <v>2013599</v>
      </c>
      <c r="B203" s="392" t="s">
        <v>440</v>
      </c>
      <c r="C203" s="393">
        <v>0</v>
      </c>
    </row>
    <row r="204" customFormat="1" ht="13.5" spans="1:3">
      <c r="A204" s="388">
        <v>20136</v>
      </c>
      <c r="B204" s="398" t="s">
        <v>442</v>
      </c>
      <c r="C204" s="390">
        <v>785</v>
      </c>
    </row>
    <row r="205" customFormat="1" ht="13.5" spans="1:3">
      <c r="A205" s="391">
        <v>2013601</v>
      </c>
      <c r="B205" s="394" t="s">
        <v>137</v>
      </c>
      <c r="C205" s="393">
        <v>468</v>
      </c>
    </row>
    <row r="206" customFormat="1" ht="13.5" spans="1:3">
      <c r="A206" s="391">
        <v>2013602</v>
      </c>
      <c r="B206" s="394" t="s">
        <v>139</v>
      </c>
      <c r="C206" s="393">
        <v>0</v>
      </c>
    </row>
    <row r="207" customFormat="1" ht="13.5" spans="1:3">
      <c r="A207" s="391">
        <v>2013603</v>
      </c>
      <c r="B207" s="392" t="s">
        <v>141</v>
      </c>
      <c r="C207" s="393">
        <v>0</v>
      </c>
    </row>
    <row r="208" customFormat="1" ht="13.5" spans="1:3">
      <c r="A208" s="391">
        <v>2013650</v>
      </c>
      <c r="B208" s="392" t="s">
        <v>155</v>
      </c>
      <c r="C208" s="393">
        <v>44</v>
      </c>
    </row>
    <row r="209" customFormat="1" ht="13.5" spans="1:3">
      <c r="A209" s="391">
        <v>2013699</v>
      </c>
      <c r="B209" s="392" t="s">
        <v>448</v>
      </c>
      <c r="C209" s="393">
        <v>273</v>
      </c>
    </row>
    <row r="210" customFormat="1" ht="13.5" spans="1:3">
      <c r="A210" s="388">
        <v>20137</v>
      </c>
      <c r="B210" s="389" t="s">
        <v>450</v>
      </c>
      <c r="C210" s="390">
        <v>60</v>
      </c>
    </row>
    <row r="211" customFormat="1" ht="13.5" spans="1:3">
      <c r="A211" s="391">
        <v>2013701</v>
      </c>
      <c r="B211" s="392" t="s">
        <v>137</v>
      </c>
      <c r="C211" s="393">
        <v>0</v>
      </c>
    </row>
    <row r="212" customFormat="1" ht="13.5" spans="1:3">
      <c r="A212" s="391">
        <v>2013702</v>
      </c>
      <c r="B212" s="392" t="s">
        <v>139</v>
      </c>
      <c r="C212" s="393">
        <v>0</v>
      </c>
    </row>
    <row r="213" customFormat="1" ht="13.5" spans="1:3">
      <c r="A213" s="391">
        <v>2013703</v>
      </c>
      <c r="B213" s="392" t="s">
        <v>141</v>
      </c>
      <c r="C213" s="393">
        <v>0</v>
      </c>
    </row>
    <row r="214" customFormat="1" ht="13.5" spans="1:3">
      <c r="A214" s="391">
        <v>2013704</v>
      </c>
      <c r="B214" s="392" t="s">
        <v>455</v>
      </c>
      <c r="C214" s="393">
        <v>0</v>
      </c>
    </row>
    <row r="215" customFormat="1" ht="13.5" spans="1:3">
      <c r="A215" s="391">
        <v>2013750</v>
      </c>
      <c r="B215" s="392" t="s">
        <v>155</v>
      </c>
      <c r="C215" s="393">
        <v>0</v>
      </c>
    </row>
    <row r="216" customFormat="1" ht="13.5" spans="1:3">
      <c r="A216" s="391">
        <v>2013799</v>
      </c>
      <c r="B216" s="392" t="s">
        <v>458</v>
      </c>
      <c r="C216" s="393">
        <v>60</v>
      </c>
    </row>
    <row r="217" customFormat="1" ht="13.5" spans="1:3">
      <c r="A217" s="388">
        <v>20138</v>
      </c>
      <c r="B217" s="389" t="s">
        <v>460</v>
      </c>
      <c r="C217" s="390">
        <v>2280</v>
      </c>
    </row>
    <row r="218" customFormat="1" ht="13.5" spans="1:3">
      <c r="A218" s="391">
        <v>2013801</v>
      </c>
      <c r="B218" s="392" t="s">
        <v>137</v>
      </c>
      <c r="C218" s="393">
        <v>1726</v>
      </c>
    </row>
    <row r="219" customFormat="1" ht="13.5" spans="1:3">
      <c r="A219" s="391">
        <v>2013802</v>
      </c>
      <c r="B219" s="392" t="s">
        <v>139</v>
      </c>
      <c r="C219" s="393">
        <v>30</v>
      </c>
    </row>
    <row r="220" customFormat="1" ht="13.5" spans="1:3">
      <c r="A220" s="391">
        <v>2013803</v>
      </c>
      <c r="B220" s="392" t="s">
        <v>141</v>
      </c>
      <c r="C220" s="393">
        <v>0</v>
      </c>
    </row>
    <row r="221" customFormat="1" ht="13.5" spans="1:3">
      <c r="A221" s="391">
        <v>2013804</v>
      </c>
      <c r="B221" s="392" t="s">
        <v>465</v>
      </c>
      <c r="C221" s="393">
        <v>50</v>
      </c>
    </row>
    <row r="222" customFormat="1" ht="13.5" spans="1:3">
      <c r="A222" s="391">
        <v>2013805</v>
      </c>
      <c r="B222" s="392" t="s">
        <v>467</v>
      </c>
      <c r="C222" s="393">
        <v>80</v>
      </c>
    </row>
    <row r="223" customFormat="1" ht="13.5" spans="1:3">
      <c r="A223" s="391">
        <v>2013808</v>
      </c>
      <c r="B223" s="392" t="s">
        <v>238</v>
      </c>
      <c r="C223" s="393">
        <v>0</v>
      </c>
    </row>
    <row r="224" customFormat="1" ht="13.5" spans="1:3">
      <c r="A224" s="391">
        <v>2013810</v>
      </c>
      <c r="B224" s="392" t="s">
        <v>470</v>
      </c>
      <c r="C224" s="393">
        <v>34</v>
      </c>
    </row>
    <row r="225" customFormat="1" ht="13.5" spans="1:3">
      <c r="A225" s="391">
        <v>2013812</v>
      </c>
      <c r="B225" s="392" t="s">
        <v>472</v>
      </c>
      <c r="C225" s="393">
        <v>51</v>
      </c>
    </row>
    <row r="226" customFormat="1" ht="13.5" spans="1:3">
      <c r="A226" s="391">
        <v>2013813</v>
      </c>
      <c r="B226" s="392" t="s">
        <v>474</v>
      </c>
      <c r="C226" s="393">
        <v>0</v>
      </c>
    </row>
    <row r="227" customFormat="1" ht="13.5" spans="1:3">
      <c r="A227" s="391">
        <v>2013814</v>
      </c>
      <c r="B227" s="392" t="s">
        <v>476</v>
      </c>
      <c r="C227" s="393">
        <v>4</v>
      </c>
    </row>
    <row r="228" customFormat="1" ht="13.5" spans="1:3">
      <c r="A228" s="391">
        <v>2013815</v>
      </c>
      <c r="B228" s="392" t="s">
        <v>478</v>
      </c>
      <c r="C228" s="393">
        <v>30</v>
      </c>
    </row>
    <row r="229" customFormat="1" ht="13.5" spans="1:3">
      <c r="A229" s="391">
        <v>2013816</v>
      </c>
      <c r="B229" s="392" t="s">
        <v>480</v>
      </c>
      <c r="C229" s="393">
        <v>216</v>
      </c>
    </row>
    <row r="230" customFormat="1" ht="13.5" spans="1:3">
      <c r="A230" s="391">
        <v>2013850</v>
      </c>
      <c r="B230" s="392" t="s">
        <v>155</v>
      </c>
      <c r="C230" s="393">
        <v>59</v>
      </c>
    </row>
    <row r="231" customFormat="1" ht="13.5" spans="1:3">
      <c r="A231" s="391">
        <v>2013899</v>
      </c>
      <c r="B231" s="392" t="s">
        <v>483</v>
      </c>
      <c r="C231" s="393">
        <v>0</v>
      </c>
    </row>
    <row r="232" customFormat="1" ht="13.5" spans="1:3">
      <c r="A232" s="388">
        <v>20199</v>
      </c>
      <c r="B232" s="389" t="s">
        <v>485</v>
      </c>
      <c r="C232" s="390">
        <v>558</v>
      </c>
    </row>
    <row r="233" customFormat="1" ht="13.5" spans="1:3">
      <c r="A233" s="391">
        <v>2019901</v>
      </c>
      <c r="B233" s="394" t="s">
        <v>487</v>
      </c>
      <c r="C233" s="393">
        <v>0</v>
      </c>
    </row>
    <row r="234" customFormat="1" ht="13.5" spans="1:3">
      <c r="A234" s="391">
        <v>2019999</v>
      </c>
      <c r="B234" s="394" t="s">
        <v>489</v>
      </c>
      <c r="C234" s="393">
        <v>558</v>
      </c>
    </row>
    <row r="235" customFormat="1" ht="13.5" spans="1:3">
      <c r="A235" s="385">
        <v>202</v>
      </c>
      <c r="B235" s="386" t="s">
        <v>491</v>
      </c>
      <c r="C235" s="387"/>
    </row>
    <row r="236" customFormat="1" ht="13.5" spans="1:3">
      <c r="A236" s="388">
        <v>20205</v>
      </c>
      <c r="B236" s="389" t="s">
        <v>526</v>
      </c>
      <c r="C236" s="390">
        <v>0</v>
      </c>
    </row>
    <row r="237" customFormat="1" ht="13.5" spans="1:3">
      <c r="A237" s="391">
        <v>2020503</v>
      </c>
      <c r="B237" s="392" t="s">
        <v>528</v>
      </c>
      <c r="C237" s="393">
        <v>0</v>
      </c>
    </row>
    <row r="238" customFormat="1" ht="13.5" spans="1:3">
      <c r="A238" s="391">
        <v>2020504</v>
      </c>
      <c r="B238" s="392" t="s">
        <v>530</v>
      </c>
      <c r="C238" s="393">
        <v>0</v>
      </c>
    </row>
    <row r="239" customFormat="1" ht="13.5" spans="1:3">
      <c r="A239" s="391">
        <v>2020505</v>
      </c>
      <c r="B239" s="392" t="s">
        <v>532</v>
      </c>
      <c r="C239" s="393">
        <v>0</v>
      </c>
    </row>
    <row r="240" customFormat="1" ht="13.5" spans="1:3">
      <c r="A240" s="391">
        <v>2020599</v>
      </c>
      <c r="B240" s="392" t="s">
        <v>534</v>
      </c>
      <c r="C240" s="393">
        <v>0</v>
      </c>
    </row>
    <row r="241" customFormat="1" ht="13.5" spans="1:3">
      <c r="A241" s="388">
        <v>20206</v>
      </c>
      <c r="B241" s="389" t="s">
        <v>536</v>
      </c>
      <c r="C241" s="390">
        <v>0</v>
      </c>
    </row>
    <row r="242" customFormat="1" ht="13.5" spans="1:3">
      <c r="A242" s="391">
        <v>2020601</v>
      </c>
      <c r="B242" s="392" t="s">
        <v>538</v>
      </c>
      <c r="C242" s="393">
        <v>0</v>
      </c>
    </row>
    <row r="243" customFormat="1" ht="13.5" spans="1:3">
      <c r="A243" s="388">
        <v>20299</v>
      </c>
      <c r="B243" s="389" t="s">
        <v>558</v>
      </c>
      <c r="C243" s="390">
        <v>0</v>
      </c>
    </row>
    <row r="244" customFormat="1" ht="13.5" spans="1:3">
      <c r="A244" s="391">
        <v>2029999</v>
      </c>
      <c r="B244" s="392" t="s">
        <v>560</v>
      </c>
      <c r="C244" s="393">
        <v>0</v>
      </c>
    </row>
    <row r="245" customFormat="1" ht="13.5" spans="1:3">
      <c r="A245" s="385">
        <v>203</v>
      </c>
      <c r="B245" s="386" t="s">
        <v>562</v>
      </c>
      <c r="C245" s="387">
        <v>182</v>
      </c>
    </row>
    <row r="246" customFormat="1" ht="13.5" spans="1:3">
      <c r="A246" s="388">
        <v>20301</v>
      </c>
      <c r="B246" s="402" t="s">
        <v>564</v>
      </c>
      <c r="C246" s="390">
        <v>0</v>
      </c>
    </row>
    <row r="247" customFormat="1" ht="13.5" spans="1:3">
      <c r="A247" s="391">
        <v>2030101</v>
      </c>
      <c r="B247" s="395" t="s">
        <v>566</v>
      </c>
      <c r="C247" s="393">
        <v>0</v>
      </c>
    </row>
    <row r="248" customFormat="1" ht="13.5" spans="1:3">
      <c r="A248" s="391">
        <v>2030102</v>
      </c>
      <c r="B248" s="395" t="s">
        <v>568</v>
      </c>
      <c r="C248" s="393">
        <v>0</v>
      </c>
    </row>
    <row r="249" customFormat="1" ht="13.5" spans="1:3">
      <c r="A249" s="391">
        <v>2030199</v>
      </c>
      <c r="B249" s="395" t="s">
        <v>570</v>
      </c>
      <c r="C249" s="393">
        <v>0</v>
      </c>
    </row>
    <row r="250" customFormat="1" ht="13.5" spans="1:3">
      <c r="A250" s="388">
        <v>20304</v>
      </c>
      <c r="B250" s="402" t="s">
        <v>572</v>
      </c>
      <c r="C250" s="390">
        <v>0</v>
      </c>
    </row>
    <row r="251" customFormat="1" ht="13.5" spans="1:3">
      <c r="A251" s="391">
        <v>2030401</v>
      </c>
      <c r="B251" s="395" t="s">
        <v>574</v>
      </c>
      <c r="C251" s="393">
        <v>0</v>
      </c>
    </row>
    <row r="252" customFormat="1" ht="13.5" spans="1:3">
      <c r="A252" s="388">
        <v>20305</v>
      </c>
      <c r="B252" s="402" t="s">
        <v>576</v>
      </c>
      <c r="C252" s="390">
        <v>0</v>
      </c>
    </row>
    <row r="253" customFormat="1" ht="13.5" spans="1:3">
      <c r="A253" s="391">
        <v>2030501</v>
      </c>
      <c r="B253" s="395" t="s">
        <v>578</v>
      </c>
      <c r="C253" s="393">
        <v>0</v>
      </c>
    </row>
    <row r="254" customFormat="1" ht="13.5" spans="1:3">
      <c r="A254" s="388">
        <v>20306</v>
      </c>
      <c r="B254" s="398" t="s">
        <v>580</v>
      </c>
      <c r="C254" s="390">
        <v>182</v>
      </c>
    </row>
    <row r="255" customFormat="1" ht="13.5" spans="1:3">
      <c r="A255" s="391">
        <v>2030601</v>
      </c>
      <c r="B255" s="394" t="s">
        <v>582</v>
      </c>
      <c r="C255" s="393">
        <v>40</v>
      </c>
    </row>
    <row r="256" customFormat="1" ht="13.5" spans="1:3">
      <c r="A256" s="391">
        <v>2030602</v>
      </c>
      <c r="B256" s="392" t="s">
        <v>584</v>
      </c>
      <c r="C256" s="393">
        <v>0</v>
      </c>
    </row>
    <row r="257" customFormat="1" ht="13.5" spans="1:3">
      <c r="A257" s="391">
        <v>2030603</v>
      </c>
      <c r="B257" s="392" t="s">
        <v>586</v>
      </c>
      <c r="C257" s="393">
        <v>0</v>
      </c>
    </row>
    <row r="258" customFormat="1" ht="13.5" spans="1:3">
      <c r="A258" s="391">
        <v>2030604</v>
      </c>
      <c r="B258" s="392" t="s">
        <v>588</v>
      </c>
      <c r="C258" s="393">
        <v>0</v>
      </c>
    </row>
    <row r="259" customFormat="1" ht="13.5" spans="1:3">
      <c r="A259" s="391">
        <v>2030607</v>
      </c>
      <c r="B259" s="394" t="s">
        <v>590</v>
      </c>
      <c r="C259" s="393">
        <v>142</v>
      </c>
    </row>
    <row r="260" customFormat="1" ht="13.5" spans="1:3">
      <c r="A260" s="391">
        <v>2030608</v>
      </c>
      <c r="B260" s="394" t="s">
        <v>592</v>
      </c>
      <c r="C260" s="393">
        <v>0</v>
      </c>
    </row>
    <row r="261" customFormat="1" ht="13.5" spans="1:3">
      <c r="A261" s="391">
        <v>2030699</v>
      </c>
      <c r="B261" s="394" t="s">
        <v>594</v>
      </c>
      <c r="C261" s="393">
        <v>0</v>
      </c>
    </row>
    <row r="262" customFormat="1" ht="13.5" spans="1:3">
      <c r="A262" s="388">
        <v>20399</v>
      </c>
      <c r="B262" s="398" t="s">
        <v>596</v>
      </c>
      <c r="C262" s="390">
        <v>0</v>
      </c>
    </row>
    <row r="263" customFormat="1" ht="13.5" spans="1:3">
      <c r="A263" s="391">
        <v>2039999</v>
      </c>
      <c r="B263" s="394" t="s">
        <v>598</v>
      </c>
      <c r="C263" s="393">
        <v>0</v>
      </c>
    </row>
    <row r="264" customFormat="1" ht="13.5" spans="1:3">
      <c r="A264" s="385">
        <v>204</v>
      </c>
      <c r="B264" s="386" t="s">
        <v>600</v>
      </c>
      <c r="C264" s="387">
        <v>14149</v>
      </c>
    </row>
    <row r="265" customFormat="1" ht="13.5" spans="1:3">
      <c r="A265" s="388">
        <v>20401</v>
      </c>
      <c r="B265" s="389" t="s">
        <v>602</v>
      </c>
      <c r="C265" s="390">
        <v>0</v>
      </c>
    </row>
    <row r="266" customFormat="1" ht="13.5" spans="1:3">
      <c r="A266" s="391">
        <v>2040101</v>
      </c>
      <c r="B266" s="392" t="s">
        <v>604</v>
      </c>
      <c r="C266" s="393">
        <v>0</v>
      </c>
    </row>
    <row r="267" customFormat="1" ht="13.5" spans="1:3">
      <c r="A267" s="391">
        <v>2040199</v>
      </c>
      <c r="B267" s="394" t="s">
        <v>606</v>
      </c>
      <c r="C267" s="393">
        <v>0</v>
      </c>
    </row>
    <row r="268" customFormat="1" ht="13.5" spans="1:3">
      <c r="A268" s="388">
        <v>20402</v>
      </c>
      <c r="B268" s="398" t="s">
        <v>608</v>
      </c>
      <c r="C268" s="390">
        <v>12361</v>
      </c>
    </row>
    <row r="269" customFormat="1" ht="13.5" spans="1:3">
      <c r="A269" s="391">
        <v>2040201</v>
      </c>
      <c r="B269" s="394" t="s">
        <v>137</v>
      </c>
      <c r="C269" s="393">
        <v>8485</v>
      </c>
    </row>
    <row r="270" customFormat="1" ht="13.5" spans="1:3">
      <c r="A270" s="391">
        <v>2040202</v>
      </c>
      <c r="B270" s="394" t="s">
        <v>139</v>
      </c>
      <c r="C270" s="393">
        <v>0</v>
      </c>
    </row>
    <row r="271" customFormat="1" ht="13.5" spans="1:3">
      <c r="A271" s="391">
        <v>2040203</v>
      </c>
      <c r="B271" s="394" t="s">
        <v>141</v>
      </c>
      <c r="C271" s="393">
        <v>0</v>
      </c>
    </row>
    <row r="272" customFormat="1" ht="13.5" spans="1:3">
      <c r="A272" s="391">
        <v>2040219</v>
      </c>
      <c r="B272" s="394" t="s">
        <v>238</v>
      </c>
      <c r="C272" s="393">
        <v>725</v>
      </c>
    </row>
    <row r="273" customFormat="1" ht="13.5" spans="1:3">
      <c r="A273" s="391">
        <v>2040220</v>
      </c>
      <c r="B273" s="394" t="s">
        <v>614</v>
      </c>
      <c r="C273" s="393">
        <v>1121</v>
      </c>
    </row>
    <row r="274" customFormat="1" ht="13.5" spans="1:3">
      <c r="A274" s="391">
        <v>2040221</v>
      </c>
      <c r="B274" s="394" t="s">
        <v>616</v>
      </c>
      <c r="C274" s="393">
        <v>5</v>
      </c>
    </row>
    <row r="275" customFormat="1" ht="13.5" spans="1:3">
      <c r="A275" s="391">
        <v>2040222</v>
      </c>
      <c r="B275" s="394" t="s">
        <v>618</v>
      </c>
      <c r="C275" s="393">
        <v>0</v>
      </c>
    </row>
    <row r="276" customFormat="1" ht="13.5" spans="1:3">
      <c r="A276" s="391">
        <v>2040223</v>
      </c>
      <c r="B276" s="394" t="s">
        <v>620</v>
      </c>
      <c r="C276" s="393">
        <v>0</v>
      </c>
    </row>
    <row r="277" customFormat="1" ht="13.5" spans="1:3">
      <c r="A277" s="391">
        <v>2040250</v>
      </c>
      <c r="B277" s="394" t="s">
        <v>155</v>
      </c>
      <c r="C277" s="393">
        <v>0</v>
      </c>
    </row>
    <row r="278" customFormat="1" ht="13.5" spans="1:3">
      <c r="A278" s="391">
        <v>2040299</v>
      </c>
      <c r="B278" s="394" t="s">
        <v>623</v>
      </c>
      <c r="C278" s="393">
        <v>2025</v>
      </c>
    </row>
    <row r="279" customFormat="1" ht="13.5" spans="1:3">
      <c r="A279" s="388">
        <v>20403</v>
      </c>
      <c r="B279" s="389" t="s">
        <v>625</v>
      </c>
      <c r="C279" s="390">
        <v>0</v>
      </c>
    </row>
    <row r="280" customFormat="1" ht="13.5" spans="1:3">
      <c r="A280" s="391">
        <v>2040301</v>
      </c>
      <c r="B280" s="392" t="s">
        <v>137</v>
      </c>
      <c r="C280" s="393">
        <v>0</v>
      </c>
    </row>
    <row r="281" customFormat="1" ht="13.5" spans="1:3">
      <c r="A281" s="391">
        <v>2040302</v>
      </c>
      <c r="B281" s="392" t="s">
        <v>139</v>
      </c>
      <c r="C281" s="393">
        <v>0</v>
      </c>
    </row>
    <row r="282" customFormat="1" ht="13.5" spans="1:3">
      <c r="A282" s="391">
        <v>2040303</v>
      </c>
      <c r="B282" s="394" t="s">
        <v>141</v>
      </c>
      <c r="C282" s="393">
        <v>0</v>
      </c>
    </row>
    <row r="283" customFormat="1" ht="13.5" spans="1:3">
      <c r="A283" s="391">
        <v>2040304</v>
      </c>
      <c r="B283" s="394" t="s">
        <v>630</v>
      </c>
      <c r="C283" s="393">
        <v>0</v>
      </c>
    </row>
    <row r="284" s="376" customFormat="1" ht="13.5" spans="1:3">
      <c r="A284" s="391">
        <v>2040350</v>
      </c>
      <c r="B284" s="394" t="s">
        <v>155</v>
      </c>
      <c r="C284" s="397">
        <v>0</v>
      </c>
    </row>
    <row r="285" customFormat="1" ht="13.5" spans="1:3">
      <c r="A285" s="391">
        <v>2040399</v>
      </c>
      <c r="B285" s="395" t="s">
        <v>633</v>
      </c>
      <c r="C285" s="393">
        <v>0</v>
      </c>
    </row>
    <row r="286" customFormat="1" ht="13.5" spans="1:3">
      <c r="A286" s="388">
        <v>20404</v>
      </c>
      <c r="B286" s="399" t="s">
        <v>635</v>
      </c>
      <c r="C286" s="390">
        <v>0</v>
      </c>
    </row>
    <row r="287" customFormat="1" ht="13.5" spans="1:3">
      <c r="A287" s="391">
        <v>2040401</v>
      </c>
      <c r="B287" s="392" t="s">
        <v>137</v>
      </c>
      <c r="C287" s="393">
        <v>0</v>
      </c>
    </row>
    <row r="288" customFormat="1" ht="13.5" spans="1:3">
      <c r="A288" s="391">
        <v>2040402</v>
      </c>
      <c r="B288" s="392" t="s">
        <v>139</v>
      </c>
      <c r="C288" s="393">
        <v>0</v>
      </c>
    </row>
    <row r="289" customFormat="1" ht="13.5" spans="1:3">
      <c r="A289" s="391">
        <v>2040403</v>
      </c>
      <c r="B289" s="394" t="s">
        <v>141</v>
      </c>
      <c r="C289" s="393">
        <v>0</v>
      </c>
    </row>
    <row r="290" customFormat="1" ht="13.5" spans="1:3">
      <c r="A290" s="391">
        <v>2040409</v>
      </c>
      <c r="B290" s="394" t="s">
        <v>640</v>
      </c>
      <c r="C290" s="393">
        <v>0</v>
      </c>
    </row>
    <row r="291" customFormat="1" ht="13.5" spans="1:3">
      <c r="A291" s="391">
        <v>2040410</v>
      </c>
      <c r="B291" s="394" t="s">
        <v>3244</v>
      </c>
      <c r="C291" s="393">
        <v>0</v>
      </c>
    </row>
    <row r="292" customFormat="1" ht="13.5" spans="1:3">
      <c r="A292" s="391">
        <v>2040450</v>
      </c>
      <c r="B292" s="394" t="s">
        <v>155</v>
      </c>
      <c r="C292" s="393">
        <v>0</v>
      </c>
    </row>
    <row r="293" customFormat="1" ht="13.5" spans="1:3">
      <c r="A293" s="391">
        <v>2040499</v>
      </c>
      <c r="B293" s="394" t="s">
        <v>645</v>
      </c>
      <c r="C293" s="393">
        <v>0</v>
      </c>
    </row>
    <row r="294" customFormat="1" ht="13.5" spans="1:3">
      <c r="A294" s="388">
        <v>20405</v>
      </c>
      <c r="B294" s="402" t="s">
        <v>647</v>
      </c>
      <c r="C294" s="390">
        <v>0</v>
      </c>
    </row>
    <row r="295" customFormat="1" ht="13.5" spans="1:3">
      <c r="A295" s="391">
        <v>2040501</v>
      </c>
      <c r="B295" s="392" t="s">
        <v>137</v>
      </c>
      <c r="C295" s="393">
        <v>0</v>
      </c>
    </row>
    <row r="296" customFormat="1" ht="13.5" spans="1:3">
      <c r="A296" s="391">
        <v>2040502</v>
      </c>
      <c r="B296" s="392" t="s">
        <v>139</v>
      </c>
      <c r="C296" s="393">
        <v>0</v>
      </c>
    </row>
    <row r="297" customFormat="1" ht="13.5" spans="1:3">
      <c r="A297" s="391">
        <v>2040503</v>
      </c>
      <c r="B297" s="392" t="s">
        <v>141</v>
      </c>
      <c r="C297" s="393">
        <v>0</v>
      </c>
    </row>
    <row r="298" s="376" customFormat="1" ht="13.5" spans="1:3">
      <c r="A298" s="391">
        <v>2040504</v>
      </c>
      <c r="B298" s="394" t="s">
        <v>652</v>
      </c>
      <c r="C298" s="397">
        <v>0</v>
      </c>
    </row>
    <row r="299" s="376" customFormat="1" ht="13.5" spans="1:3">
      <c r="A299" s="391">
        <v>2040505</v>
      </c>
      <c r="B299" s="394" t="s">
        <v>654</v>
      </c>
      <c r="C299" s="397">
        <v>0</v>
      </c>
    </row>
    <row r="300" customFormat="1" ht="13.5" spans="1:3">
      <c r="A300" s="391">
        <v>2040506</v>
      </c>
      <c r="B300" s="394" t="s">
        <v>656</v>
      </c>
      <c r="C300" s="393">
        <v>0</v>
      </c>
    </row>
    <row r="301" customFormat="1" ht="13.5" spans="1:3">
      <c r="A301" s="391">
        <v>2040550</v>
      </c>
      <c r="B301" s="392" t="s">
        <v>155</v>
      </c>
      <c r="C301" s="393">
        <v>0</v>
      </c>
    </row>
    <row r="302" customFormat="1" ht="13.5" spans="1:3">
      <c r="A302" s="391">
        <v>2040599</v>
      </c>
      <c r="B302" s="392" t="s">
        <v>659</v>
      </c>
      <c r="C302" s="393">
        <v>0</v>
      </c>
    </row>
    <row r="303" customFormat="1" ht="13.5" spans="1:3">
      <c r="A303" s="388">
        <v>20406</v>
      </c>
      <c r="B303" s="389" t="s">
        <v>661</v>
      </c>
      <c r="C303" s="390">
        <v>1788</v>
      </c>
    </row>
    <row r="304" customFormat="1" ht="13.5" spans="1:3">
      <c r="A304" s="391">
        <v>2040601</v>
      </c>
      <c r="B304" s="394" t="s">
        <v>137</v>
      </c>
      <c r="C304" s="393">
        <v>1287</v>
      </c>
    </row>
    <row r="305" customFormat="1" ht="13.5" spans="1:3">
      <c r="A305" s="391">
        <v>2040602</v>
      </c>
      <c r="B305" s="394" t="s">
        <v>139</v>
      </c>
      <c r="C305" s="393">
        <v>0</v>
      </c>
    </row>
    <row r="306" customFormat="1" ht="13.5" spans="1:3">
      <c r="A306" s="391">
        <v>2040603</v>
      </c>
      <c r="B306" s="394" t="s">
        <v>141</v>
      </c>
      <c r="C306" s="393">
        <v>0</v>
      </c>
    </row>
    <row r="307" customFormat="1" ht="13.5" spans="1:3">
      <c r="A307" s="391">
        <v>2040604</v>
      </c>
      <c r="B307" s="395" t="s">
        <v>666</v>
      </c>
      <c r="C307" s="393">
        <v>50</v>
      </c>
    </row>
    <row r="308" customFormat="1" ht="13.5" spans="1:3">
      <c r="A308" s="391">
        <v>2040605</v>
      </c>
      <c r="B308" s="392" t="s">
        <v>668</v>
      </c>
      <c r="C308" s="393">
        <v>70</v>
      </c>
    </row>
    <row r="309" customFormat="1" ht="13.5" spans="1:3">
      <c r="A309" s="391">
        <v>2040606</v>
      </c>
      <c r="B309" s="392" t="s">
        <v>670</v>
      </c>
      <c r="C309" s="393">
        <v>0</v>
      </c>
    </row>
    <row r="310" customFormat="1" ht="13.5" spans="1:3">
      <c r="A310" s="391">
        <v>2040607</v>
      </c>
      <c r="B310" s="396" t="s">
        <v>672</v>
      </c>
      <c r="C310" s="393">
        <v>58</v>
      </c>
    </row>
    <row r="311" customFormat="1" ht="13.5" spans="1:3">
      <c r="A311" s="391">
        <v>2040608</v>
      </c>
      <c r="B311" s="394" t="s">
        <v>674</v>
      </c>
      <c r="C311" s="393">
        <v>0</v>
      </c>
    </row>
    <row r="312" customFormat="1" ht="13.5" spans="1:3">
      <c r="A312" s="391">
        <v>2040610</v>
      </c>
      <c r="B312" s="394" t="s">
        <v>676</v>
      </c>
      <c r="C312" s="393">
        <v>175</v>
      </c>
    </row>
    <row r="313" customFormat="1" ht="13.5" spans="1:3">
      <c r="A313" s="391">
        <v>2040612</v>
      </c>
      <c r="B313" s="394" t="s">
        <v>678</v>
      </c>
      <c r="C313" s="393">
        <v>33</v>
      </c>
    </row>
    <row r="314" s="376" customFormat="1" ht="13.5" spans="1:3">
      <c r="A314" s="391">
        <v>2040613</v>
      </c>
      <c r="B314" s="394" t="s">
        <v>238</v>
      </c>
      <c r="C314" s="397">
        <v>0</v>
      </c>
    </row>
    <row r="315" customFormat="1" ht="13.5" spans="1:3">
      <c r="A315" s="403">
        <v>2040650</v>
      </c>
      <c r="B315" s="404" t="s">
        <v>155</v>
      </c>
      <c r="C315" s="393">
        <v>58</v>
      </c>
    </row>
    <row r="316" customFormat="1" ht="13.5" spans="1:3">
      <c r="A316" s="391">
        <v>2040699</v>
      </c>
      <c r="B316" s="392" t="s">
        <v>682</v>
      </c>
      <c r="C316" s="393">
        <v>57</v>
      </c>
    </row>
    <row r="317" customFormat="1" ht="13.5" spans="1:3">
      <c r="A317" s="388">
        <v>20407</v>
      </c>
      <c r="B317" s="399" t="s">
        <v>684</v>
      </c>
      <c r="C317" s="390">
        <v>0</v>
      </c>
    </row>
    <row r="318" customFormat="1" ht="13.5" spans="1:3">
      <c r="A318" s="391">
        <v>2040701</v>
      </c>
      <c r="B318" s="392" t="s">
        <v>137</v>
      </c>
      <c r="C318" s="393">
        <v>0</v>
      </c>
    </row>
    <row r="319" customFormat="1" ht="13.5" spans="1:3">
      <c r="A319" s="391">
        <v>2040702</v>
      </c>
      <c r="B319" s="394" t="s">
        <v>139</v>
      </c>
      <c r="C319" s="393">
        <v>0</v>
      </c>
    </row>
    <row r="320" customFormat="1" ht="13.5" spans="1:3">
      <c r="A320" s="391">
        <v>2040703</v>
      </c>
      <c r="B320" s="394" t="s">
        <v>141</v>
      </c>
      <c r="C320" s="393">
        <v>0</v>
      </c>
    </row>
    <row r="321" s="376" customFormat="1" ht="13.5" spans="1:3">
      <c r="A321" s="391">
        <v>2040704</v>
      </c>
      <c r="B321" s="394" t="s">
        <v>689</v>
      </c>
      <c r="C321" s="397">
        <v>0</v>
      </c>
    </row>
    <row r="322" customFormat="1" ht="13.5" spans="1:3">
      <c r="A322" s="391">
        <v>2040705</v>
      </c>
      <c r="B322" s="395" t="s">
        <v>691</v>
      </c>
      <c r="C322" s="393">
        <v>0</v>
      </c>
    </row>
    <row r="323" customFormat="1" ht="13.5" spans="1:3">
      <c r="A323" s="391">
        <v>2040706</v>
      </c>
      <c r="B323" s="392" t="s">
        <v>693</v>
      </c>
      <c r="C323" s="393">
        <v>0</v>
      </c>
    </row>
    <row r="324" customFormat="1" ht="13.5" spans="1:3">
      <c r="A324" s="391">
        <v>2040707</v>
      </c>
      <c r="B324" s="392" t="s">
        <v>238</v>
      </c>
      <c r="C324" s="393">
        <v>0</v>
      </c>
    </row>
    <row r="325" customFormat="1" ht="13.5" spans="1:3">
      <c r="A325" s="391">
        <v>2040750</v>
      </c>
      <c r="B325" s="392" t="s">
        <v>155</v>
      </c>
      <c r="C325" s="393">
        <v>0</v>
      </c>
    </row>
    <row r="326" customFormat="1" ht="13.5" spans="1:3">
      <c r="A326" s="391">
        <v>2040799</v>
      </c>
      <c r="B326" s="392" t="s">
        <v>697</v>
      </c>
      <c r="C326" s="393">
        <v>0</v>
      </c>
    </row>
    <row r="327" customFormat="1" ht="13.5" spans="1:3">
      <c r="A327" s="388">
        <v>20408</v>
      </c>
      <c r="B327" s="398" t="s">
        <v>699</v>
      </c>
      <c r="C327" s="390">
        <v>0</v>
      </c>
    </row>
    <row r="328" customFormat="1" ht="13.5" spans="1:3">
      <c r="A328" s="391">
        <v>2040801</v>
      </c>
      <c r="B328" s="394" t="s">
        <v>137</v>
      </c>
      <c r="C328" s="393">
        <v>0</v>
      </c>
    </row>
    <row r="329" customFormat="1" ht="13.5" spans="1:3">
      <c r="A329" s="391">
        <v>2040802</v>
      </c>
      <c r="B329" s="394" t="s">
        <v>139</v>
      </c>
      <c r="C329" s="393">
        <v>0</v>
      </c>
    </row>
    <row r="330" customFormat="1" ht="13.5" spans="1:3">
      <c r="A330" s="391">
        <v>2040803</v>
      </c>
      <c r="B330" s="392" t="s">
        <v>141</v>
      </c>
      <c r="C330" s="393">
        <v>0</v>
      </c>
    </row>
    <row r="331" customFormat="1" ht="13.5" spans="1:3">
      <c r="A331" s="391">
        <v>2040804</v>
      </c>
      <c r="B331" s="392" t="s">
        <v>704</v>
      </c>
      <c r="C331" s="393">
        <v>0</v>
      </c>
    </row>
    <row r="332" customFormat="1" ht="13.5" spans="1:3">
      <c r="A332" s="391">
        <v>2040805</v>
      </c>
      <c r="B332" s="392" t="s">
        <v>706</v>
      </c>
      <c r="C332" s="393">
        <v>0</v>
      </c>
    </row>
    <row r="333" customFormat="1" ht="13.5" spans="1:3">
      <c r="A333" s="391">
        <v>2040806</v>
      </c>
      <c r="B333" s="394" t="s">
        <v>708</v>
      </c>
      <c r="C333" s="393">
        <v>0</v>
      </c>
    </row>
    <row r="334" customFormat="1" ht="13.5" spans="1:3">
      <c r="A334" s="391">
        <v>2040807</v>
      </c>
      <c r="B334" s="394" t="s">
        <v>238</v>
      </c>
      <c r="C334" s="393">
        <v>0</v>
      </c>
    </row>
    <row r="335" customFormat="1" ht="13.5" spans="1:3">
      <c r="A335" s="391">
        <v>2040850</v>
      </c>
      <c r="B335" s="394" t="s">
        <v>155</v>
      </c>
      <c r="C335" s="393">
        <v>0</v>
      </c>
    </row>
    <row r="336" customFormat="1" ht="13.5" spans="1:3">
      <c r="A336" s="391">
        <v>2040899</v>
      </c>
      <c r="B336" s="394" t="s">
        <v>712</v>
      </c>
      <c r="C336" s="393">
        <v>0</v>
      </c>
    </row>
    <row r="337" customFormat="1" ht="13.5" spans="1:3">
      <c r="A337" s="388">
        <v>20409</v>
      </c>
      <c r="B337" s="402" t="s">
        <v>714</v>
      </c>
      <c r="C337" s="390">
        <v>0</v>
      </c>
    </row>
    <row r="338" customFormat="1" ht="13.5" spans="1:3">
      <c r="A338" s="391">
        <v>2040901</v>
      </c>
      <c r="B338" s="392" t="s">
        <v>137</v>
      </c>
      <c r="C338" s="393">
        <v>0</v>
      </c>
    </row>
    <row r="339" customFormat="1" ht="13.5" spans="1:3">
      <c r="A339" s="391">
        <v>2040902</v>
      </c>
      <c r="B339" s="392" t="s">
        <v>139</v>
      </c>
      <c r="C339" s="393">
        <v>0</v>
      </c>
    </row>
    <row r="340" customFormat="1" ht="13.5" spans="1:3">
      <c r="A340" s="391">
        <v>2040903</v>
      </c>
      <c r="B340" s="396" t="s">
        <v>141</v>
      </c>
      <c r="C340" s="393">
        <v>0</v>
      </c>
    </row>
    <row r="341" customFormat="1" ht="13.5" spans="1:3">
      <c r="A341" s="391">
        <v>2040904</v>
      </c>
      <c r="B341" s="400" t="s">
        <v>719</v>
      </c>
      <c r="C341" s="393">
        <v>0</v>
      </c>
    </row>
    <row r="342" customFormat="1" ht="13.5" spans="1:3">
      <c r="A342" s="391">
        <v>2040905</v>
      </c>
      <c r="B342" s="394" t="s">
        <v>721</v>
      </c>
      <c r="C342" s="393">
        <v>0</v>
      </c>
    </row>
    <row r="343" customFormat="1" ht="13.5" spans="1:3">
      <c r="A343" s="391">
        <v>2040950</v>
      </c>
      <c r="B343" s="394" t="s">
        <v>155</v>
      </c>
      <c r="C343" s="393">
        <v>0</v>
      </c>
    </row>
    <row r="344" customFormat="1" ht="13.5" spans="1:3">
      <c r="A344" s="391">
        <v>2040999</v>
      </c>
      <c r="B344" s="392" t="s">
        <v>724</v>
      </c>
      <c r="C344" s="393">
        <v>0</v>
      </c>
    </row>
    <row r="345" customFormat="1" ht="13.5" spans="1:3">
      <c r="A345" s="388">
        <v>20410</v>
      </c>
      <c r="B345" s="389" t="s">
        <v>726</v>
      </c>
      <c r="C345" s="390">
        <v>0</v>
      </c>
    </row>
    <row r="346" customFormat="1" ht="13.5" spans="1:3">
      <c r="A346" s="391">
        <v>2041001</v>
      </c>
      <c r="B346" s="392" t="s">
        <v>137</v>
      </c>
      <c r="C346" s="393">
        <v>0</v>
      </c>
    </row>
    <row r="347" customFormat="1" ht="13.5" spans="1:3">
      <c r="A347" s="391">
        <v>2041002</v>
      </c>
      <c r="B347" s="394" t="s">
        <v>139</v>
      </c>
      <c r="C347" s="393">
        <v>0</v>
      </c>
    </row>
    <row r="348" customFormat="1" ht="13.5" spans="1:3">
      <c r="A348" s="391">
        <v>2041006</v>
      </c>
      <c r="B348" s="392" t="s">
        <v>238</v>
      </c>
      <c r="C348" s="393">
        <v>0</v>
      </c>
    </row>
    <row r="349" customFormat="1" ht="13.5" spans="1:3">
      <c r="A349" s="391">
        <v>2041007</v>
      </c>
      <c r="B349" s="394" t="s">
        <v>731</v>
      </c>
      <c r="C349" s="393">
        <v>0</v>
      </c>
    </row>
    <row r="350" customFormat="1" ht="13.5" spans="1:3">
      <c r="A350" s="391">
        <v>2041099</v>
      </c>
      <c r="B350" s="392" t="s">
        <v>733</v>
      </c>
      <c r="C350" s="393">
        <v>0</v>
      </c>
    </row>
    <row r="351" customFormat="1" ht="13.5" spans="1:3">
      <c r="A351" s="388">
        <v>20499</v>
      </c>
      <c r="B351" s="389" t="s">
        <v>735</v>
      </c>
      <c r="C351" s="390">
        <v>0</v>
      </c>
    </row>
    <row r="352" customFormat="1" ht="13.5" spans="1:3">
      <c r="A352" s="391">
        <v>2049902</v>
      </c>
      <c r="B352" s="392" t="s">
        <v>737</v>
      </c>
      <c r="C352" s="393">
        <v>0</v>
      </c>
    </row>
    <row r="353" customFormat="1" ht="13.5" spans="1:3">
      <c r="A353" s="391">
        <v>2049999</v>
      </c>
      <c r="B353" s="392" t="s">
        <v>739</v>
      </c>
      <c r="C353" s="393">
        <v>0</v>
      </c>
    </row>
    <row r="354" customFormat="1" ht="13.5" spans="1:3">
      <c r="A354" s="385">
        <v>205</v>
      </c>
      <c r="B354" s="386" t="s">
        <v>741</v>
      </c>
      <c r="C354" s="387">
        <v>113823</v>
      </c>
    </row>
    <row r="355" customFormat="1" ht="13.5" spans="1:3">
      <c r="A355" s="388">
        <v>20501</v>
      </c>
      <c r="B355" s="398" t="s">
        <v>743</v>
      </c>
      <c r="C355" s="390">
        <v>944</v>
      </c>
    </row>
    <row r="356" customFormat="1" ht="13.5" spans="1:3">
      <c r="A356" s="391">
        <v>2050101</v>
      </c>
      <c r="B356" s="392" t="s">
        <v>137</v>
      </c>
      <c r="C356" s="393">
        <v>235</v>
      </c>
    </row>
    <row r="357" customFormat="1" ht="13.5" spans="1:3">
      <c r="A357" s="391">
        <v>2050102</v>
      </c>
      <c r="B357" s="392" t="s">
        <v>139</v>
      </c>
      <c r="C357" s="393">
        <v>0</v>
      </c>
    </row>
    <row r="358" customFormat="1" ht="13.5" spans="1:3">
      <c r="A358" s="391">
        <v>2050103</v>
      </c>
      <c r="B358" s="392" t="s">
        <v>141</v>
      </c>
      <c r="C358" s="393">
        <v>0</v>
      </c>
    </row>
    <row r="359" customFormat="1" ht="13.5" spans="1:3">
      <c r="A359" s="391">
        <v>2050199</v>
      </c>
      <c r="B359" s="400" t="s">
        <v>748</v>
      </c>
      <c r="C359" s="393">
        <v>709</v>
      </c>
    </row>
    <row r="360" customFormat="1" ht="13.5" spans="1:3">
      <c r="A360" s="388">
        <v>20502</v>
      </c>
      <c r="B360" s="389" t="s">
        <v>750</v>
      </c>
      <c r="C360" s="390">
        <v>105312</v>
      </c>
    </row>
    <row r="361" customFormat="1" ht="13.5" spans="1:3">
      <c r="A361" s="391">
        <v>2050201</v>
      </c>
      <c r="B361" s="392" t="s">
        <v>752</v>
      </c>
      <c r="C361" s="393">
        <v>6420</v>
      </c>
    </row>
    <row r="362" customFormat="1" ht="13.5" spans="1:3">
      <c r="A362" s="391">
        <v>2050202</v>
      </c>
      <c r="B362" s="392" t="s">
        <v>754</v>
      </c>
      <c r="C362" s="393">
        <v>53589</v>
      </c>
    </row>
    <row r="363" customFormat="1" ht="13.5" spans="1:3">
      <c r="A363" s="391">
        <v>2050203</v>
      </c>
      <c r="B363" s="394" t="s">
        <v>756</v>
      </c>
      <c r="C363" s="393">
        <v>34330</v>
      </c>
    </row>
    <row r="364" customFormat="1" ht="13.5" spans="1:3">
      <c r="A364" s="391">
        <v>2050204</v>
      </c>
      <c r="B364" s="394" t="s">
        <v>758</v>
      </c>
      <c r="C364" s="393">
        <v>10973</v>
      </c>
    </row>
    <row r="365" customFormat="1" ht="13.5" spans="1:3">
      <c r="A365" s="391">
        <v>2050205</v>
      </c>
      <c r="B365" s="394" t="s">
        <v>760</v>
      </c>
      <c r="C365" s="393">
        <v>0</v>
      </c>
    </row>
    <row r="366" customFormat="1" ht="13.5" spans="1:3">
      <c r="A366" s="391">
        <v>2050299</v>
      </c>
      <c r="B366" s="392" t="s">
        <v>762</v>
      </c>
      <c r="C366" s="393">
        <v>0</v>
      </c>
    </row>
    <row r="367" customFormat="1" ht="13.5" spans="1:3">
      <c r="A367" s="388">
        <v>20503</v>
      </c>
      <c r="B367" s="389" t="s">
        <v>764</v>
      </c>
      <c r="C367" s="390">
        <v>4986</v>
      </c>
    </row>
    <row r="368" customFormat="1" ht="13.5" spans="1:3">
      <c r="A368" s="391">
        <v>2050301</v>
      </c>
      <c r="B368" s="392" t="s">
        <v>766</v>
      </c>
      <c r="C368" s="393">
        <v>0</v>
      </c>
    </row>
    <row r="369" customFormat="1" ht="13.5" spans="1:3">
      <c r="A369" s="391">
        <v>2050302</v>
      </c>
      <c r="B369" s="392" t="s">
        <v>768</v>
      </c>
      <c r="C369" s="393">
        <v>4986</v>
      </c>
    </row>
    <row r="370" customFormat="1" ht="13.5" spans="1:3">
      <c r="A370" s="391">
        <v>2050303</v>
      </c>
      <c r="B370" s="392" t="s">
        <v>770</v>
      </c>
      <c r="C370" s="393">
        <v>0</v>
      </c>
    </row>
    <row r="371" customFormat="1" ht="13.5" spans="1:3">
      <c r="A371" s="391">
        <v>2050305</v>
      </c>
      <c r="B371" s="394" t="s">
        <v>772</v>
      </c>
      <c r="C371" s="393">
        <v>0</v>
      </c>
    </row>
    <row r="372" customFormat="1" ht="13.5" spans="1:3">
      <c r="A372" s="391">
        <v>2050399</v>
      </c>
      <c r="B372" s="394" t="s">
        <v>774</v>
      </c>
      <c r="C372" s="393">
        <v>0</v>
      </c>
    </row>
    <row r="373" customFormat="1" ht="13.5" spans="1:3">
      <c r="A373" s="388">
        <v>20504</v>
      </c>
      <c r="B373" s="402" t="s">
        <v>776</v>
      </c>
      <c r="C373" s="390">
        <v>0</v>
      </c>
    </row>
    <row r="374" customFormat="1" ht="13.5" spans="1:3">
      <c r="A374" s="391">
        <v>2050401</v>
      </c>
      <c r="B374" s="392" t="s">
        <v>778</v>
      </c>
      <c r="C374" s="393">
        <v>0</v>
      </c>
    </row>
    <row r="375" customFormat="1" ht="13.5" spans="1:3">
      <c r="A375" s="391">
        <v>2050402</v>
      </c>
      <c r="B375" s="392" t="s">
        <v>780</v>
      </c>
      <c r="C375" s="393">
        <v>0</v>
      </c>
    </row>
    <row r="376" customFormat="1" ht="13.5" spans="1:3">
      <c r="A376" s="391">
        <v>2050403</v>
      </c>
      <c r="B376" s="392" t="s">
        <v>782</v>
      </c>
      <c r="C376" s="393">
        <v>0</v>
      </c>
    </row>
    <row r="377" customFormat="1" ht="13.5" spans="1:3">
      <c r="A377" s="391">
        <v>2050404</v>
      </c>
      <c r="B377" s="394" t="s">
        <v>784</v>
      </c>
      <c r="C377" s="393">
        <v>0</v>
      </c>
    </row>
    <row r="378" customFormat="1" ht="13.5" spans="1:3">
      <c r="A378" s="391">
        <v>2050499</v>
      </c>
      <c r="B378" s="394" t="s">
        <v>786</v>
      </c>
      <c r="C378" s="393">
        <v>0</v>
      </c>
    </row>
    <row r="379" customFormat="1" ht="13.5" spans="1:3">
      <c r="A379" s="388">
        <v>20505</v>
      </c>
      <c r="B379" s="398" t="s">
        <v>788</v>
      </c>
      <c r="C379" s="390">
        <v>0</v>
      </c>
    </row>
    <row r="380" customFormat="1" ht="13.5" spans="1:3">
      <c r="A380" s="391">
        <v>2050501</v>
      </c>
      <c r="B380" s="392" t="s">
        <v>790</v>
      </c>
      <c r="C380" s="393">
        <v>0</v>
      </c>
    </row>
    <row r="381" customFormat="1" ht="13.5" spans="1:3">
      <c r="A381" s="391">
        <v>2050502</v>
      </c>
      <c r="B381" s="392" t="s">
        <v>792</v>
      </c>
      <c r="C381" s="393">
        <v>0</v>
      </c>
    </row>
    <row r="382" customFormat="1" ht="13.5" spans="1:3">
      <c r="A382" s="391">
        <v>2050599</v>
      </c>
      <c r="B382" s="392" t="s">
        <v>794</v>
      </c>
      <c r="C382" s="393">
        <v>0</v>
      </c>
    </row>
    <row r="383" customFormat="1" ht="13.5" spans="1:3">
      <c r="A383" s="388">
        <v>20506</v>
      </c>
      <c r="B383" s="398" t="s">
        <v>796</v>
      </c>
      <c r="C383" s="390">
        <v>0</v>
      </c>
    </row>
    <row r="384" customFormat="1" ht="13.5" spans="1:3">
      <c r="A384" s="391">
        <v>2050601</v>
      </c>
      <c r="B384" s="394" t="s">
        <v>798</v>
      </c>
      <c r="C384" s="393">
        <v>0</v>
      </c>
    </row>
    <row r="385" customFormat="1" ht="13.5" spans="1:3">
      <c r="A385" s="391">
        <v>2050602</v>
      </c>
      <c r="B385" s="394" t="s">
        <v>800</v>
      </c>
      <c r="C385" s="393">
        <v>0</v>
      </c>
    </row>
    <row r="386" customFormat="1" ht="13.5" spans="1:3">
      <c r="A386" s="391">
        <v>2050699</v>
      </c>
      <c r="B386" s="395" t="s">
        <v>802</v>
      </c>
      <c r="C386" s="393">
        <v>0</v>
      </c>
    </row>
    <row r="387" customFormat="1" ht="13.5" spans="1:3">
      <c r="A387" s="388">
        <v>20507</v>
      </c>
      <c r="B387" s="389" t="s">
        <v>804</v>
      </c>
      <c r="C387" s="390">
        <v>624</v>
      </c>
    </row>
    <row r="388" customFormat="1" ht="13.5" spans="1:3">
      <c r="A388" s="391">
        <v>2050701</v>
      </c>
      <c r="B388" s="392" t="s">
        <v>806</v>
      </c>
      <c r="C388" s="393">
        <v>624</v>
      </c>
    </row>
    <row r="389" customFormat="1" ht="13.5" spans="1:3">
      <c r="A389" s="391">
        <v>2050702</v>
      </c>
      <c r="B389" s="392" t="s">
        <v>808</v>
      </c>
      <c r="C389" s="393">
        <v>0</v>
      </c>
    </row>
    <row r="390" customFormat="1" ht="13.5" spans="1:3">
      <c r="A390" s="391">
        <v>2050799</v>
      </c>
      <c r="B390" s="394" t="s">
        <v>810</v>
      </c>
      <c r="C390" s="393">
        <v>0</v>
      </c>
    </row>
    <row r="391" customFormat="1" ht="13.5" spans="1:3">
      <c r="A391" s="388">
        <v>20508</v>
      </c>
      <c r="B391" s="398" t="s">
        <v>812</v>
      </c>
      <c r="C391" s="390">
        <v>1870</v>
      </c>
    </row>
    <row r="392" customFormat="1" ht="13.5" spans="1:3">
      <c r="A392" s="391">
        <v>2050801</v>
      </c>
      <c r="B392" s="394" t="s">
        <v>814</v>
      </c>
      <c r="C392" s="393">
        <v>1319</v>
      </c>
    </row>
    <row r="393" customFormat="1" ht="13.5" spans="1:3">
      <c r="A393" s="391">
        <v>2050802</v>
      </c>
      <c r="B393" s="392" t="s">
        <v>816</v>
      </c>
      <c r="C393" s="393">
        <v>551</v>
      </c>
    </row>
    <row r="394" s="376" customFormat="1" ht="13.5" spans="1:3">
      <c r="A394" s="391">
        <v>2050803</v>
      </c>
      <c r="B394" s="392" t="s">
        <v>818</v>
      </c>
      <c r="C394" s="397">
        <v>0</v>
      </c>
    </row>
    <row r="395" customFormat="1" ht="13.5" spans="1:3">
      <c r="A395" s="391">
        <v>2050804</v>
      </c>
      <c r="B395" s="392" t="s">
        <v>820</v>
      </c>
      <c r="C395" s="393">
        <v>0</v>
      </c>
    </row>
    <row r="396" customFormat="1" ht="13.5" spans="1:3">
      <c r="A396" s="391">
        <v>2050899</v>
      </c>
      <c r="B396" s="392" t="s">
        <v>822</v>
      </c>
      <c r="C396" s="393">
        <v>0</v>
      </c>
    </row>
    <row r="397" s="376" customFormat="1" ht="13.5" spans="1:3">
      <c r="A397" s="388">
        <v>20509</v>
      </c>
      <c r="B397" s="389" t="s">
        <v>824</v>
      </c>
      <c r="C397" s="405">
        <v>0</v>
      </c>
    </row>
    <row r="398" customFormat="1" ht="13.5" spans="1:3">
      <c r="A398" s="391">
        <v>2050901</v>
      </c>
      <c r="B398" s="394" t="s">
        <v>826</v>
      </c>
      <c r="C398" s="393">
        <v>0</v>
      </c>
    </row>
    <row r="399" customFormat="1" ht="13.5" spans="1:3">
      <c r="A399" s="391">
        <v>2050902</v>
      </c>
      <c r="B399" s="394" t="s">
        <v>828</v>
      </c>
      <c r="C399" s="393">
        <v>0</v>
      </c>
    </row>
    <row r="400" customFormat="1" ht="13.5" spans="1:3">
      <c r="A400" s="391">
        <v>2050903</v>
      </c>
      <c r="B400" s="394" t="s">
        <v>830</v>
      </c>
      <c r="C400" s="393">
        <v>0</v>
      </c>
    </row>
    <row r="401" customFormat="1" ht="13.5" spans="1:3">
      <c r="A401" s="391">
        <v>2050904</v>
      </c>
      <c r="B401" s="395" t="s">
        <v>832</v>
      </c>
      <c r="C401" s="393">
        <v>0</v>
      </c>
    </row>
    <row r="402" customFormat="1" ht="13.5" spans="1:3">
      <c r="A402" s="391">
        <v>2050905</v>
      </c>
      <c r="B402" s="392" t="s">
        <v>834</v>
      </c>
      <c r="C402" s="393">
        <v>0</v>
      </c>
    </row>
    <row r="403" customFormat="1" ht="13.5" spans="1:3">
      <c r="A403" s="391">
        <v>2050999</v>
      </c>
      <c r="B403" s="392" t="s">
        <v>836</v>
      </c>
      <c r="C403" s="393">
        <v>0</v>
      </c>
    </row>
    <row r="404" customFormat="1" ht="13.5" spans="1:3">
      <c r="A404" s="388">
        <v>20599</v>
      </c>
      <c r="B404" s="389" t="s">
        <v>838</v>
      </c>
      <c r="C404" s="390">
        <v>87</v>
      </c>
    </row>
    <row r="405" customFormat="1" ht="13.5" spans="1:3">
      <c r="A405" s="391">
        <v>2059999</v>
      </c>
      <c r="B405" s="392" t="s">
        <v>840</v>
      </c>
      <c r="C405" s="393">
        <v>87</v>
      </c>
    </row>
    <row r="406" customFormat="1" ht="13.5" spans="1:3">
      <c r="A406" s="385">
        <v>206</v>
      </c>
      <c r="B406" s="386" t="s">
        <v>842</v>
      </c>
      <c r="C406" s="387">
        <v>400</v>
      </c>
    </row>
    <row r="407" customFormat="1" ht="13.5" spans="1:3">
      <c r="A407" s="388">
        <v>20601</v>
      </c>
      <c r="B407" s="398" t="s">
        <v>844</v>
      </c>
      <c r="C407" s="390">
        <v>135</v>
      </c>
    </row>
    <row r="408" customFormat="1" ht="13.5" spans="1:3">
      <c r="A408" s="391">
        <v>2060101</v>
      </c>
      <c r="B408" s="392" t="s">
        <v>137</v>
      </c>
      <c r="C408" s="393">
        <v>130</v>
      </c>
    </row>
    <row r="409" customFormat="1" ht="13.5" spans="1:3">
      <c r="A409" s="391">
        <v>2060102</v>
      </c>
      <c r="B409" s="392" t="s">
        <v>139</v>
      </c>
      <c r="C409" s="393">
        <v>0</v>
      </c>
    </row>
    <row r="410" customFormat="1" ht="13.5" spans="1:3">
      <c r="A410" s="391">
        <v>2060103</v>
      </c>
      <c r="B410" s="392" t="s">
        <v>141</v>
      </c>
      <c r="C410" s="393">
        <v>0</v>
      </c>
    </row>
    <row r="411" customFormat="1" ht="13.5" spans="1:3">
      <c r="A411" s="391">
        <v>2060199</v>
      </c>
      <c r="B411" s="394" t="s">
        <v>849</v>
      </c>
      <c r="C411" s="393">
        <v>5</v>
      </c>
    </row>
    <row r="412" customFormat="1" ht="13.5" spans="1:3">
      <c r="A412" s="388">
        <v>20602</v>
      </c>
      <c r="B412" s="389" t="s">
        <v>851</v>
      </c>
      <c r="C412" s="390">
        <v>5</v>
      </c>
    </row>
    <row r="413" customFormat="1" ht="13.5" spans="1:3">
      <c r="A413" s="391">
        <v>2060201</v>
      </c>
      <c r="B413" s="392" t="s">
        <v>853</v>
      </c>
      <c r="C413" s="393">
        <v>0</v>
      </c>
    </row>
    <row r="414" customFormat="1" ht="13.5" spans="1:3">
      <c r="A414" s="391">
        <v>2060203</v>
      </c>
      <c r="B414" s="395" t="s">
        <v>855</v>
      </c>
      <c r="C414" s="393">
        <v>0</v>
      </c>
    </row>
    <row r="415" customFormat="1" ht="13.5" spans="1:3">
      <c r="A415" s="391">
        <v>2060204</v>
      </c>
      <c r="B415" s="392" t="s">
        <v>857</v>
      </c>
      <c r="C415" s="393">
        <v>0</v>
      </c>
    </row>
    <row r="416" customFormat="1" ht="13.5" spans="1:3">
      <c r="A416" s="391">
        <v>2060205</v>
      </c>
      <c r="B416" s="392" t="s">
        <v>859</v>
      </c>
      <c r="C416" s="393">
        <v>0</v>
      </c>
    </row>
    <row r="417" customFormat="1" ht="13.5" spans="1:3">
      <c r="A417" s="391">
        <v>2060206</v>
      </c>
      <c r="B417" s="392" t="s">
        <v>861</v>
      </c>
      <c r="C417" s="393">
        <v>0</v>
      </c>
    </row>
    <row r="418" customFormat="1" ht="13.5" spans="1:3">
      <c r="A418" s="391">
        <v>2060207</v>
      </c>
      <c r="B418" s="394" t="s">
        <v>863</v>
      </c>
      <c r="C418" s="393">
        <v>0</v>
      </c>
    </row>
    <row r="419" customFormat="1" ht="13.5" spans="1:3">
      <c r="A419" s="391">
        <v>2060208</v>
      </c>
      <c r="B419" s="394" t="s">
        <v>865</v>
      </c>
      <c r="C419" s="393">
        <v>5</v>
      </c>
    </row>
    <row r="420" customFormat="1" ht="13.5" spans="1:3">
      <c r="A420" s="391">
        <v>2060299</v>
      </c>
      <c r="B420" s="394" t="s">
        <v>867</v>
      </c>
      <c r="C420" s="393">
        <v>0</v>
      </c>
    </row>
    <row r="421" customFormat="1" ht="13.5" spans="1:3">
      <c r="A421" s="388">
        <v>20603</v>
      </c>
      <c r="B421" s="398" t="s">
        <v>869</v>
      </c>
      <c r="C421" s="390">
        <v>0</v>
      </c>
    </row>
    <row r="422" customFormat="1" ht="13.5" spans="1:3">
      <c r="A422" s="391">
        <v>2060301</v>
      </c>
      <c r="B422" s="392" t="s">
        <v>853</v>
      </c>
      <c r="C422" s="393">
        <v>0</v>
      </c>
    </row>
    <row r="423" customFormat="1" ht="13.5" spans="1:3">
      <c r="A423" s="391">
        <v>2060302</v>
      </c>
      <c r="B423" s="392" t="s">
        <v>872</v>
      </c>
      <c r="C423" s="393">
        <v>0</v>
      </c>
    </row>
    <row r="424" customFormat="1" ht="13.5" spans="1:3">
      <c r="A424" s="391">
        <v>2060303</v>
      </c>
      <c r="B424" s="392" t="s">
        <v>874</v>
      </c>
      <c r="C424" s="393">
        <v>0</v>
      </c>
    </row>
    <row r="425" customFormat="1" ht="13.5" spans="1:3">
      <c r="A425" s="391">
        <v>2060304</v>
      </c>
      <c r="B425" s="394" t="s">
        <v>876</v>
      </c>
      <c r="C425" s="393">
        <v>0</v>
      </c>
    </row>
    <row r="426" customFormat="1" ht="13.5" spans="1:3">
      <c r="A426" s="391">
        <v>2060399</v>
      </c>
      <c r="B426" s="394" t="s">
        <v>878</v>
      </c>
      <c r="C426" s="393">
        <v>0</v>
      </c>
    </row>
    <row r="427" customFormat="1" ht="13.5" spans="1:3">
      <c r="A427" s="388">
        <v>20604</v>
      </c>
      <c r="B427" s="398" t="s">
        <v>880</v>
      </c>
      <c r="C427" s="390">
        <v>0</v>
      </c>
    </row>
    <row r="428" customFormat="1" ht="13.5" spans="1:3">
      <c r="A428" s="391">
        <v>2060401</v>
      </c>
      <c r="B428" s="395" t="s">
        <v>853</v>
      </c>
      <c r="C428" s="393">
        <v>0</v>
      </c>
    </row>
    <row r="429" customFormat="1" ht="13.5" spans="1:3">
      <c r="A429" s="391">
        <v>2060404</v>
      </c>
      <c r="B429" s="392" t="s">
        <v>883</v>
      </c>
      <c r="C429" s="393">
        <v>0</v>
      </c>
    </row>
    <row r="430" customFormat="1" ht="13.5" spans="1:3">
      <c r="A430" s="391">
        <v>2060405</v>
      </c>
      <c r="B430" s="392" t="s">
        <v>885</v>
      </c>
      <c r="C430" s="393">
        <v>0</v>
      </c>
    </row>
    <row r="431" customFormat="1" ht="13.5" spans="1:3">
      <c r="A431" s="391">
        <v>2060499</v>
      </c>
      <c r="B431" s="394" t="s">
        <v>887</v>
      </c>
      <c r="C431" s="393">
        <v>0</v>
      </c>
    </row>
    <row r="432" customFormat="1" ht="13.5" spans="1:3">
      <c r="A432" s="388">
        <v>20605</v>
      </c>
      <c r="B432" s="398" t="s">
        <v>889</v>
      </c>
      <c r="C432" s="390">
        <v>0</v>
      </c>
    </row>
    <row r="433" customFormat="1" ht="13.5" spans="1:3">
      <c r="A433" s="391">
        <v>2060501</v>
      </c>
      <c r="B433" s="394" t="s">
        <v>853</v>
      </c>
      <c r="C433" s="393">
        <v>0</v>
      </c>
    </row>
    <row r="434" customFormat="1" ht="13.5" spans="1:3">
      <c r="A434" s="391">
        <v>2060502</v>
      </c>
      <c r="B434" s="392" t="s">
        <v>892</v>
      </c>
      <c r="C434" s="393">
        <v>0</v>
      </c>
    </row>
    <row r="435" customFormat="1" ht="13.5" spans="1:3">
      <c r="A435" s="391">
        <v>2060503</v>
      </c>
      <c r="B435" s="392" t="s">
        <v>894</v>
      </c>
      <c r="C435" s="393">
        <v>0</v>
      </c>
    </row>
    <row r="436" customFormat="1" ht="13.5" spans="1:3">
      <c r="A436" s="391">
        <v>2060599</v>
      </c>
      <c r="B436" s="392" t="s">
        <v>896</v>
      </c>
      <c r="C436" s="393">
        <v>0</v>
      </c>
    </row>
    <row r="437" customFormat="1" ht="13.5" spans="1:3">
      <c r="A437" s="388">
        <v>20606</v>
      </c>
      <c r="B437" s="398" t="s">
        <v>898</v>
      </c>
      <c r="C437" s="390">
        <v>0</v>
      </c>
    </row>
    <row r="438" customFormat="1" ht="13.5" spans="1:3">
      <c r="A438" s="391">
        <v>2060601</v>
      </c>
      <c r="B438" s="394" t="s">
        <v>900</v>
      </c>
      <c r="C438" s="393">
        <v>0</v>
      </c>
    </row>
    <row r="439" customFormat="1" ht="13.5" spans="1:3">
      <c r="A439" s="391">
        <v>2060602</v>
      </c>
      <c r="B439" s="394" t="s">
        <v>902</v>
      </c>
      <c r="C439" s="393">
        <v>0</v>
      </c>
    </row>
    <row r="440" customFormat="1" ht="13.5" spans="1:3">
      <c r="A440" s="391">
        <v>2060603</v>
      </c>
      <c r="B440" s="394" t="s">
        <v>904</v>
      </c>
      <c r="C440" s="393">
        <v>0</v>
      </c>
    </row>
    <row r="441" customFormat="1" ht="13.5" spans="1:3">
      <c r="A441" s="391">
        <v>2060699</v>
      </c>
      <c r="B441" s="394" t="s">
        <v>906</v>
      </c>
      <c r="C441" s="393">
        <v>0</v>
      </c>
    </row>
    <row r="442" customFormat="1" ht="13.5" spans="1:3">
      <c r="A442" s="388">
        <v>20607</v>
      </c>
      <c r="B442" s="389" t="s">
        <v>908</v>
      </c>
      <c r="C442" s="390">
        <v>260</v>
      </c>
    </row>
    <row r="443" customFormat="1" ht="13.5" spans="1:3">
      <c r="A443" s="391">
        <v>2060701</v>
      </c>
      <c r="B443" s="392" t="s">
        <v>853</v>
      </c>
      <c r="C443" s="393">
        <v>93</v>
      </c>
    </row>
    <row r="444" customFormat="1" ht="13.5" spans="1:3">
      <c r="A444" s="391">
        <v>2060702</v>
      </c>
      <c r="B444" s="394" t="s">
        <v>911</v>
      </c>
      <c r="C444" s="393">
        <v>7</v>
      </c>
    </row>
    <row r="445" customFormat="1" ht="13.5" spans="1:3">
      <c r="A445" s="391">
        <v>2060703</v>
      </c>
      <c r="B445" s="394" t="s">
        <v>913</v>
      </c>
      <c r="C445" s="393">
        <v>0</v>
      </c>
    </row>
    <row r="446" customFormat="1" ht="13.5" spans="1:3">
      <c r="A446" s="391">
        <v>2060704</v>
      </c>
      <c r="B446" s="394" t="s">
        <v>915</v>
      </c>
      <c r="C446" s="393">
        <v>0</v>
      </c>
    </row>
    <row r="447" customFormat="1" ht="13.5" spans="1:3">
      <c r="A447" s="391">
        <v>2060705</v>
      </c>
      <c r="B447" s="392" t="s">
        <v>917</v>
      </c>
      <c r="C447" s="393">
        <v>0</v>
      </c>
    </row>
    <row r="448" customFormat="1" ht="13.5" spans="1:3">
      <c r="A448" s="391">
        <v>2060799</v>
      </c>
      <c r="B448" s="392" t="s">
        <v>919</v>
      </c>
      <c r="C448" s="393">
        <v>160</v>
      </c>
    </row>
    <row r="449" customFormat="1" ht="13.5" spans="1:3">
      <c r="A449" s="388">
        <v>20608</v>
      </c>
      <c r="B449" s="389" t="s">
        <v>921</v>
      </c>
      <c r="C449" s="390">
        <v>0</v>
      </c>
    </row>
    <row r="450" customFormat="1" ht="13.5" spans="1:3">
      <c r="A450" s="391">
        <v>2060801</v>
      </c>
      <c r="B450" s="394" t="s">
        <v>923</v>
      </c>
      <c r="C450" s="393">
        <v>0</v>
      </c>
    </row>
    <row r="451" customFormat="1" ht="13.5" spans="1:3">
      <c r="A451" s="391">
        <v>2060802</v>
      </c>
      <c r="B451" s="394" t="s">
        <v>925</v>
      </c>
      <c r="C451" s="393">
        <v>0</v>
      </c>
    </row>
    <row r="452" customFormat="1" ht="13.5" spans="1:3">
      <c r="A452" s="391">
        <v>2060899</v>
      </c>
      <c r="B452" s="394" t="s">
        <v>927</v>
      </c>
      <c r="C452" s="393">
        <v>0</v>
      </c>
    </row>
    <row r="453" customFormat="1" ht="13.5" spans="1:3">
      <c r="A453" s="388">
        <v>20609</v>
      </c>
      <c r="B453" s="402" t="s">
        <v>929</v>
      </c>
      <c r="C453" s="390">
        <v>0</v>
      </c>
    </row>
    <row r="454" customFormat="1" ht="13.5" spans="1:3">
      <c r="A454" s="391">
        <v>2060901</v>
      </c>
      <c r="B454" s="394" t="s">
        <v>931</v>
      </c>
      <c r="C454" s="393">
        <v>0</v>
      </c>
    </row>
    <row r="455" customFormat="1" ht="13.5" spans="1:3">
      <c r="A455" s="391">
        <v>2060902</v>
      </c>
      <c r="B455" s="394" t="s">
        <v>933</v>
      </c>
      <c r="C455" s="393">
        <v>0</v>
      </c>
    </row>
    <row r="456" customFormat="1" ht="13.5" spans="1:3">
      <c r="A456" s="391">
        <v>2060999</v>
      </c>
      <c r="B456" s="394" t="s">
        <v>935</v>
      </c>
      <c r="C456" s="393">
        <v>0</v>
      </c>
    </row>
    <row r="457" customFormat="1" ht="13.5" spans="1:3">
      <c r="A457" s="388">
        <v>20699</v>
      </c>
      <c r="B457" s="389" t="s">
        <v>937</v>
      </c>
      <c r="C457" s="390">
        <v>0</v>
      </c>
    </row>
    <row r="458" customFormat="1" ht="13.5" spans="1:3">
      <c r="A458" s="391">
        <v>2069901</v>
      </c>
      <c r="B458" s="392" t="s">
        <v>939</v>
      </c>
      <c r="C458" s="393">
        <v>0</v>
      </c>
    </row>
    <row r="459" customFormat="1" ht="13.5" spans="1:3">
      <c r="A459" s="391">
        <v>2069902</v>
      </c>
      <c r="B459" s="394" t="s">
        <v>941</v>
      </c>
      <c r="C459" s="393">
        <v>0</v>
      </c>
    </row>
    <row r="460" customFormat="1" ht="13.5" spans="1:3">
      <c r="A460" s="391">
        <v>2069903</v>
      </c>
      <c r="B460" s="394" t="s">
        <v>943</v>
      </c>
      <c r="C460" s="393">
        <v>0</v>
      </c>
    </row>
    <row r="461" customFormat="1" ht="13.5" spans="1:3">
      <c r="A461" s="391">
        <v>2069999</v>
      </c>
      <c r="B461" s="394" t="s">
        <v>945</v>
      </c>
      <c r="C461" s="393">
        <v>0</v>
      </c>
    </row>
    <row r="462" customFormat="1" ht="13.5" spans="1:3">
      <c r="A462" s="385">
        <v>207</v>
      </c>
      <c r="B462" s="386" t="s">
        <v>947</v>
      </c>
      <c r="C462" s="387">
        <v>5490</v>
      </c>
    </row>
    <row r="463" customFormat="1" ht="13.5" spans="1:3">
      <c r="A463" s="388">
        <v>20701</v>
      </c>
      <c r="B463" s="402" t="s">
        <v>949</v>
      </c>
      <c r="C463" s="390">
        <v>3797</v>
      </c>
    </row>
    <row r="464" customFormat="1" ht="13.5" spans="1:3">
      <c r="A464" s="391">
        <v>2070101</v>
      </c>
      <c r="B464" s="395" t="s">
        <v>137</v>
      </c>
      <c r="C464" s="393">
        <v>365</v>
      </c>
    </row>
    <row r="465" customFormat="1" ht="13.5" spans="1:3">
      <c r="A465" s="391">
        <v>2070102</v>
      </c>
      <c r="B465" s="395" t="s">
        <v>139</v>
      </c>
      <c r="C465" s="393">
        <v>0</v>
      </c>
    </row>
    <row r="466" customFormat="1" ht="13.5" spans="1:3">
      <c r="A466" s="391">
        <v>2070103</v>
      </c>
      <c r="B466" s="395" t="s">
        <v>141</v>
      </c>
      <c r="C466" s="393">
        <v>0</v>
      </c>
    </row>
    <row r="467" customFormat="1" ht="13.5" spans="1:3">
      <c r="A467" s="391">
        <v>2070104</v>
      </c>
      <c r="B467" s="395" t="s">
        <v>954</v>
      </c>
      <c r="C467" s="393">
        <v>65</v>
      </c>
    </row>
    <row r="468" customFormat="1" ht="13.5" spans="1:3">
      <c r="A468" s="391">
        <v>2070105</v>
      </c>
      <c r="B468" s="395" t="s">
        <v>956</v>
      </c>
      <c r="C468" s="393">
        <v>156</v>
      </c>
    </row>
    <row r="469" customFormat="1" ht="13.5" spans="1:3">
      <c r="A469" s="391">
        <v>2070106</v>
      </c>
      <c r="B469" s="395" t="s">
        <v>958</v>
      </c>
      <c r="C469" s="393">
        <v>0</v>
      </c>
    </row>
    <row r="470" customFormat="1" ht="13.5" spans="1:3">
      <c r="A470" s="391">
        <v>2070107</v>
      </c>
      <c r="B470" s="395" t="s">
        <v>960</v>
      </c>
      <c r="C470" s="393">
        <v>0</v>
      </c>
    </row>
    <row r="471" customFormat="1" ht="13.5" spans="1:3">
      <c r="A471" s="391">
        <v>2070108</v>
      </c>
      <c r="B471" s="395" t="s">
        <v>962</v>
      </c>
      <c r="C471" s="393">
        <v>0</v>
      </c>
    </row>
    <row r="472" customFormat="1" ht="13.5" spans="1:3">
      <c r="A472" s="391">
        <v>2070109</v>
      </c>
      <c r="B472" s="395" t="s">
        <v>964</v>
      </c>
      <c r="C472" s="393">
        <v>10</v>
      </c>
    </row>
    <row r="473" customFormat="1" ht="13.5" spans="1:3">
      <c r="A473" s="391">
        <v>2070110</v>
      </c>
      <c r="B473" s="395" t="s">
        <v>966</v>
      </c>
      <c r="C473" s="393">
        <v>0</v>
      </c>
    </row>
    <row r="474" customFormat="1" ht="13.5" spans="1:3">
      <c r="A474" s="391">
        <v>2070111</v>
      </c>
      <c r="B474" s="395" t="s">
        <v>968</v>
      </c>
      <c r="C474" s="393">
        <v>0</v>
      </c>
    </row>
    <row r="475" customFormat="1" ht="13.5" spans="1:3">
      <c r="A475" s="391">
        <v>2070112</v>
      </c>
      <c r="B475" s="395" t="s">
        <v>970</v>
      </c>
      <c r="C475" s="393">
        <v>18</v>
      </c>
    </row>
    <row r="476" customFormat="1" ht="13.5" spans="1:3">
      <c r="A476" s="391">
        <v>2070113</v>
      </c>
      <c r="B476" s="395" t="s">
        <v>972</v>
      </c>
      <c r="C476" s="393">
        <v>0</v>
      </c>
    </row>
    <row r="477" customFormat="1" ht="13.5" spans="1:3">
      <c r="A477" s="391">
        <v>2070114</v>
      </c>
      <c r="B477" s="395" t="s">
        <v>974</v>
      </c>
      <c r="C477" s="393">
        <v>562</v>
      </c>
    </row>
    <row r="478" customFormat="1" ht="13.5" spans="1:3">
      <c r="A478" s="391">
        <v>2070199</v>
      </c>
      <c r="B478" s="395" t="s">
        <v>976</v>
      </c>
      <c r="C478" s="393">
        <v>2621</v>
      </c>
    </row>
    <row r="479" customFormat="1" ht="13.5" spans="1:3">
      <c r="A479" s="388">
        <v>20702</v>
      </c>
      <c r="B479" s="402" t="s">
        <v>978</v>
      </c>
      <c r="C479" s="390">
        <v>605</v>
      </c>
    </row>
    <row r="480" customFormat="1" ht="13.5" spans="1:3">
      <c r="A480" s="391">
        <v>2070201</v>
      </c>
      <c r="B480" s="395" t="s">
        <v>137</v>
      </c>
      <c r="C480" s="393">
        <v>0</v>
      </c>
    </row>
    <row r="481" customFormat="1" ht="13.5" spans="1:3">
      <c r="A481" s="391">
        <v>2070202</v>
      </c>
      <c r="B481" s="395" t="s">
        <v>139</v>
      </c>
      <c r="C481" s="393">
        <v>0</v>
      </c>
    </row>
    <row r="482" customFormat="1" ht="13.5" spans="1:3">
      <c r="A482" s="391">
        <v>2070203</v>
      </c>
      <c r="B482" s="395" t="s">
        <v>141</v>
      </c>
      <c r="C482" s="393">
        <v>0</v>
      </c>
    </row>
    <row r="483" customFormat="1" ht="13.5" spans="1:3">
      <c r="A483" s="403">
        <v>2070204</v>
      </c>
      <c r="B483" s="406" t="s">
        <v>983</v>
      </c>
      <c r="C483" s="393">
        <v>587</v>
      </c>
    </row>
    <row r="484" customFormat="1" ht="13.5" spans="1:3">
      <c r="A484" s="391">
        <v>2070205</v>
      </c>
      <c r="B484" s="395" t="s">
        <v>985</v>
      </c>
      <c r="C484" s="393">
        <v>18</v>
      </c>
    </row>
    <row r="485" customFormat="1" ht="13.5" spans="1:3">
      <c r="A485" s="391">
        <v>2070206</v>
      </c>
      <c r="B485" s="395" t="s">
        <v>987</v>
      </c>
      <c r="C485" s="393">
        <v>0</v>
      </c>
    </row>
    <row r="486" customFormat="1" ht="13.5" spans="1:3">
      <c r="A486" s="391">
        <v>2070299</v>
      </c>
      <c r="B486" s="395" t="s">
        <v>989</v>
      </c>
      <c r="C486" s="393">
        <v>0</v>
      </c>
    </row>
    <row r="487" customFormat="1" ht="13.5" spans="1:3">
      <c r="A487" s="388">
        <v>20703</v>
      </c>
      <c r="B487" s="402" t="s">
        <v>991</v>
      </c>
      <c r="C487" s="390">
        <v>36</v>
      </c>
    </row>
    <row r="488" customFormat="1" ht="13.5" spans="1:3">
      <c r="A488" s="391">
        <v>2070301</v>
      </c>
      <c r="B488" s="395" t="s">
        <v>137</v>
      </c>
      <c r="C488" s="393">
        <v>0</v>
      </c>
    </row>
    <row r="489" customFormat="1" ht="13.5" spans="1:3">
      <c r="A489" s="391">
        <v>2070302</v>
      </c>
      <c r="B489" s="395" t="s">
        <v>139</v>
      </c>
      <c r="C489" s="393">
        <v>0</v>
      </c>
    </row>
    <row r="490" customFormat="1" ht="13.5" spans="1:3">
      <c r="A490" s="391">
        <v>2070303</v>
      </c>
      <c r="B490" s="395" t="s">
        <v>141</v>
      </c>
      <c r="C490" s="393">
        <v>0</v>
      </c>
    </row>
    <row r="491" customFormat="1" ht="13.5" spans="1:3">
      <c r="A491" s="391">
        <v>2070304</v>
      </c>
      <c r="B491" s="395" t="s">
        <v>996</v>
      </c>
      <c r="C491" s="393">
        <v>0</v>
      </c>
    </row>
    <row r="492" customFormat="1" ht="13.5" spans="1:3">
      <c r="A492" s="391">
        <v>2070305</v>
      </c>
      <c r="B492" s="395" t="s">
        <v>998</v>
      </c>
      <c r="C492" s="393">
        <v>0</v>
      </c>
    </row>
    <row r="493" customFormat="1" ht="13.5" spans="1:3">
      <c r="A493" s="391">
        <v>2070306</v>
      </c>
      <c r="B493" s="395" t="s">
        <v>1000</v>
      </c>
      <c r="C493" s="393">
        <v>0</v>
      </c>
    </row>
    <row r="494" customFormat="1" ht="13.5" spans="1:3">
      <c r="A494" s="391">
        <v>2070307</v>
      </c>
      <c r="B494" s="395" t="s">
        <v>1002</v>
      </c>
      <c r="C494" s="393">
        <v>0</v>
      </c>
    </row>
    <row r="495" customFormat="1" ht="13.5" spans="1:3">
      <c r="A495" s="391">
        <v>2070308</v>
      </c>
      <c r="B495" s="395" t="s">
        <v>1004</v>
      </c>
      <c r="C495" s="393">
        <v>36</v>
      </c>
    </row>
    <row r="496" customFormat="1" ht="13.5" spans="1:3">
      <c r="A496" s="391">
        <v>2070309</v>
      </c>
      <c r="B496" s="395" t="s">
        <v>1006</v>
      </c>
      <c r="C496" s="393">
        <v>0</v>
      </c>
    </row>
    <row r="497" customFormat="1" ht="13.5" spans="1:3">
      <c r="A497" s="391">
        <v>2070399</v>
      </c>
      <c r="B497" s="395" t="s">
        <v>1008</v>
      </c>
      <c r="C497" s="393">
        <v>0</v>
      </c>
    </row>
    <row r="498" customFormat="1" ht="13.5" spans="1:3">
      <c r="A498" s="388">
        <v>20706</v>
      </c>
      <c r="B498" s="402" t="s">
        <v>1010</v>
      </c>
      <c r="C498" s="390">
        <v>0</v>
      </c>
    </row>
    <row r="499" customFormat="1" ht="13.5" spans="1:3">
      <c r="A499" s="391">
        <v>2070601</v>
      </c>
      <c r="B499" s="395" t="s">
        <v>137</v>
      </c>
      <c r="C499" s="393">
        <v>0</v>
      </c>
    </row>
    <row r="500" customFormat="1" ht="13.5" spans="1:3">
      <c r="A500" s="391">
        <v>2070602</v>
      </c>
      <c r="B500" s="395" t="s">
        <v>139</v>
      </c>
      <c r="C500" s="393">
        <v>0</v>
      </c>
    </row>
    <row r="501" customFormat="1" ht="13.5" spans="1:3">
      <c r="A501" s="391">
        <v>2070603</v>
      </c>
      <c r="B501" s="395" t="s">
        <v>141</v>
      </c>
      <c r="C501" s="393">
        <v>0</v>
      </c>
    </row>
    <row r="502" customFormat="1" ht="13.5" spans="1:3">
      <c r="A502" s="391">
        <v>2070604</v>
      </c>
      <c r="B502" s="395" t="s">
        <v>1015</v>
      </c>
      <c r="C502" s="393">
        <v>0</v>
      </c>
    </row>
    <row r="503" customFormat="1" ht="13.5" spans="1:3">
      <c r="A503" s="391">
        <v>2070605</v>
      </c>
      <c r="B503" s="395" t="s">
        <v>1017</v>
      </c>
      <c r="C503" s="393">
        <v>0</v>
      </c>
    </row>
    <row r="504" customFormat="1" ht="13.5" spans="1:3">
      <c r="A504" s="391">
        <v>2070606</v>
      </c>
      <c r="B504" s="395" t="s">
        <v>1019</v>
      </c>
      <c r="C504" s="393">
        <v>0</v>
      </c>
    </row>
    <row r="505" customFormat="1" ht="13.5" spans="1:3">
      <c r="A505" s="391">
        <v>2070607</v>
      </c>
      <c r="B505" s="395" t="s">
        <v>1021</v>
      </c>
      <c r="C505" s="393">
        <v>0</v>
      </c>
    </row>
    <row r="506" customFormat="1" ht="13.5" spans="1:3">
      <c r="A506" s="391">
        <v>2070699</v>
      </c>
      <c r="B506" s="395" t="s">
        <v>1023</v>
      </c>
      <c r="C506" s="393">
        <v>0</v>
      </c>
    </row>
    <row r="507" customFormat="1" ht="13.5" spans="1:3">
      <c r="A507" s="388">
        <v>20708</v>
      </c>
      <c r="B507" s="402" t="s">
        <v>1025</v>
      </c>
      <c r="C507" s="390">
        <v>1052</v>
      </c>
    </row>
    <row r="508" customFormat="1" ht="13.5" spans="1:3">
      <c r="A508" s="391">
        <v>2070801</v>
      </c>
      <c r="B508" s="395" t="s">
        <v>137</v>
      </c>
      <c r="C508" s="393">
        <v>0</v>
      </c>
    </row>
    <row r="509" customFormat="1" ht="13.5" spans="1:3">
      <c r="A509" s="391">
        <v>2070802</v>
      </c>
      <c r="B509" s="395" t="s">
        <v>139</v>
      </c>
      <c r="C509" s="393">
        <v>0</v>
      </c>
    </row>
    <row r="510" customFormat="1" ht="13.5" spans="1:3">
      <c r="A510" s="391">
        <v>2070803</v>
      </c>
      <c r="B510" s="395" t="s">
        <v>141</v>
      </c>
      <c r="C510" s="393">
        <v>0</v>
      </c>
    </row>
    <row r="511" customFormat="1" ht="13.5" spans="1:3">
      <c r="A511" s="391">
        <v>2070806</v>
      </c>
      <c r="B511" s="395" t="s">
        <v>1030</v>
      </c>
      <c r="C511" s="393">
        <v>0</v>
      </c>
    </row>
    <row r="512" customFormat="1" ht="13.5" spans="1:3">
      <c r="A512" s="391">
        <v>2070807</v>
      </c>
      <c r="B512" s="395" t="s">
        <v>1032</v>
      </c>
      <c r="C512" s="393">
        <v>0</v>
      </c>
    </row>
    <row r="513" customFormat="1" ht="13.5" spans="1:3">
      <c r="A513" s="391">
        <v>2070808</v>
      </c>
      <c r="B513" s="395" t="s">
        <v>1034</v>
      </c>
      <c r="C513" s="393">
        <v>1052</v>
      </c>
    </row>
    <row r="514" customFormat="1" ht="13.5" spans="1:3">
      <c r="A514" s="391">
        <v>2070899</v>
      </c>
      <c r="B514" s="395" t="s">
        <v>1036</v>
      </c>
      <c r="C514" s="393">
        <v>0</v>
      </c>
    </row>
    <row r="515" customFormat="1" ht="13.5" spans="1:3">
      <c r="A515" s="388">
        <v>20799</v>
      </c>
      <c r="B515" s="402" t="s">
        <v>1038</v>
      </c>
      <c r="C515" s="390">
        <v>0</v>
      </c>
    </row>
    <row r="516" customFormat="1" ht="13.5" spans="1:3">
      <c r="A516" s="391">
        <v>2079902</v>
      </c>
      <c r="B516" s="395" t="s">
        <v>1040</v>
      </c>
      <c r="C516" s="393">
        <v>0</v>
      </c>
    </row>
    <row r="517" customFormat="1" ht="13.5" spans="1:3">
      <c r="A517" s="391">
        <v>2079903</v>
      </c>
      <c r="B517" s="395" t="s">
        <v>1042</v>
      </c>
      <c r="C517" s="393">
        <v>0</v>
      </c>
    </row>
    <row r="518" customFormat="1" ht="13.5" spans="1:3">
      <c r="A518" s="391">
        <v>2079999</v>
      </c>
      <c r="B518" s="395" t="s">
        <v>1044</v>
      </c>
      <c r="C518" s="393">
        <v>0</v>
      </c>
    </row>
    <row r="519" customFormat="1" ht="13.5" spans="1:3">
      <c r="A519" s="385">
        <v>208</v>
      </c>
      <c r="B519" s="386" t="s">
        <v>1046</v>
      </c>
      <c r="C519" s="387">
        <v>66652</v>
      </c>
    </row>
    <row r="520" customFormat="1" ht="13.5" spans="1:3">
      <c r="A520" s="388">
        <v>20801</v>
      </c>
      <c r="B520" s="402" t="s">
        <v>1048</v>
      </c>
      <c r="C520" s="390">
        <v>1464</v>
      </c>
    </row>
    <row r="521" customFormat="1" ht="13.5" spans="1:3">
      <c r="A521" s="391">
        <v>2080101</v>
      </c>
      <c r="B521" s="395" t="s">
        <v>137</v>
      </c>
      <c r="C521" s="393">
        <v>798</v>
      </c>
    </row>
    <row r="522" customFormat="1" ht="13.5" spans="1:3">
      <c r="A522" s="391">
        <v>2080102</v>
      </c>
      <c r="B522" s="395" t="s">
        <v>139</v>
      </c>
      <c r="C522" s="393">
        <v>94</v>
      </c>
    </row>
    <row r="523" customFormat="1" ht="13.5" spans="1:3">
      <c r="A523" s="391">
        <v>2080103</v>
      </c>
      <c r="B523" s="395" t="s">
        <v>141</v>
      </c>
      <c r="C523" s="393">
        <v>0</v>
      </c>
    </row>
    <row r="524" customFormat="1" ht="13.5" spans="1:3">
      <c r="A524" s="391">
        <v>2080104</v>
      </c>
      <c r="B524" s="395" t="s">
        <v>1053</v>
      </c>
      <c r="C524" s="393">
        <v>0</v>
      </c>
    </row>
    <row r="525" customFormat="1" ht="13.5" spans="1:3">
      <c r="A525" s="391">
        <v>2080105</v>
      </c>
      <c r="B525" s="395" t="s">
        <v>1055</v>
      </c>
      <c r="C525" s="393">
        <v>0</v>
      </c>
    </row>
    <row r="526" customFormat="1" ht="13.5" spans="1:3">
      <c r="A526" s="391">
        <v>2080106</v>
      </c>
      <c r="B526" s="395" t="s">
        <v>1057</v>
      </c>
      <c r="C526" s="393">
        <v>308</v>
      </c>
    </row>
    <row r="527" customFormat="1" ht="13.5" spans="1:3">
      <c r="A527" s="391">
        <v>2080107</v>
      </c>
      <c r="B527" s="395" t="s">
        <v>1059</v>
      </c>
      <c r="C527" s="393">
        <v>0</v>
      </c>
    </row>
    <row r="528" customFormat="1" ht="13.5" spans="1:3">
      <c r="A528" s="391">
        <v>2080108</v>
      </c>
      <c r="B528" s="395" t="s">
        <v>238</v>
      </c>
      <c r="C528" s="393">
        <v>0</v>
      </c>
    </row>
    <row r="529" customFormat="1" ht="13.5" spans="1:3">
      <c r="A529" s="391">
        <v>2080109</v>
      </c>
      <c r="B529" s="395" t="s">
        <v>1062</v>
      </c>
      <c r="C529" s="393">
        <v>47</v>
      </c>
    </row>
    <row r="530" customFormat="1" ht="13.5" spans="1:3">
      <c r="A530" s="391">
        <v>2080110</v>
      </c>
      <c r="B530" s="395" t="s">
        <v>1064</v>
      </c>
      <c r="C530" s="393">
        <v>0</v>
      </c>
    </row>
    <row r="531" customFormat="1" ht="13.5" spans="1:3">
      <c r="A531" s="391">
        <v>2080111</v>
      </c>
      <c r="B531" s="395" t="s">
        <v>1066</v>
      </c>
      <c r="C531" s="393">
        <v>0</v>
      </c>
    </row>
    <row r="532" customFormat="1" ht="13.5" spans="1:3">
      <c r="A532" s="391">
        <v>2080112</v>
      </c>
      <c r="B532" s="395" t="s">
        <v>1068</v>
      </c>
      <c r="C532" s="393">
        <v>0</v>
      </c>
    </row>
    <row r="533" customFormat="1" ht="13.5" spans="1:3">
      <c r="A533" s="391">
        <v>2080113</v>
      </c>
      <c r="B533" s="395" t="s">
        <v>1070</v>
      </c>
      <c r="C533" s="393">
        <v>0</v>
      </c>
    </row>
    <row r="534" customFormat="1" ht="13.5" spans="1:3">
      <c r="A534" s="391">
        <v>2080114</v>
      </c>
      <c r="B534" s="395" t="s">
        <v>1072</v>
      </c>
      <c r="C534" s="393">
        <v>0</v>
      </c>
    </row>
    <row r="535" customFormat="1" ht="13.5" spans="1:3">
      <c r="A535" s="391">
        <v>2080115</v>
      </c>
      <c r="B535" s="395" t="s">
        <v>1074</v>
      </c>
      <c r="C535" s="393">
        <v>0</v>
      </c>
    </row>
    <row r="536" customFormat="1" ht="13.5" spans="1:3">
      <c r="A536" s="391">
        <v>2080116</v>
      </c>
      <c r="B536" s="395" t="s">
        <v>1076</v>
      </c>
      <c r="C536" s="393">
        <v>0</v>
      </c>
    </row>
    <row r="537" customFormat="1" ht="13.5" spans="1:3">
      <c r="A537" s="391">
        <v>2080150</v>
      </c>
      <c r="B537" s="395" t="s">
        <v>155</v>
      </c>
      <c r="C537" s="393">
        <v>74</v>
      </c>
    </row>
    <row r="538" customFormat="1" ht="13.5" spans="1:3">
      <c r="A538" s="391">
        <v>2080199</v>
      </c>
      <c r="B538" s="395" t="s">
        <v>1079</v>
      </c>
      <c r="C538" s="393">
        <v>143</v>
      </c>
    </row>
    <row r="539" customFormat="1" ht="13.5" spans="1:3">
      <c r="A539" s="388">
        <v>20802</v>
      </c>
      <c r="B539" s="402" t="s">
        <v>1081</v>
      </c>
      <c r="C539" s="390">
        <v>2322</v>
      </c>
    </row>
    <row r="540" customFormat="1" ht="13.5" spans="1:3">
      <c r="A540" s="391">
        <v>2080201</v>
      </c>
      <c r="B540" s="395" t="s">
        <v>137</v>
      </c>
      <c r="C540" s="393">
        <v>233</v>
      </c>
    </row>
    <row r="541" customFormat="1" ht="13.5" spans="1:3">
      <c r="A541" s="391">
        <v>2080202</v>
      </c>
      <c r="B541" s="395" t="s">
        <v>139</v>
      </c>
      <c r="C541" s="393">
        <v>0</v>
      </c>
    </row>
    <row r="542" customFormat="1" ht="13.5" spans="1:3">
      <c r="A542" s="391">
        <v>2080203</v>
      </c>
      <c r="B542" s="395" t="s">
        <v>141</v>
      </c>
      <c r="C542" s="393">
        <v>0</v>
      </c>
    </row>
    <row r="543" customFormat="1" ht="13.5" spans="1:3">
      <c r="A543" s="391">
        <v>2080206</v>
      </c>
      <c r="B543" s="395" t="s">
        <v>1086</v>
      </c>
      <c r="C543" s="393">
        <v>0</v>
      </c>
    </row>
    <row r="544" customFormat="1" ht="13.5" spans="1:3">
      <c r="A544" s="391">
        <v>2080207</v>
      </c>
      <c r="B544" s="395" t="s">
        <v>1088</v>
      </c>
      <c r="C544" s="393">
        <v>8</v>
      </c>
    </row>
    <row r="545" customFormat="1" ht="13.5" spans="1:3">
      <c r="A545" s="391">
        <v>2080208</v>
      </c>
      <c r="B545" s="395" t="s">
        <v>1090</v>
      </c>
      <c r="C545" s="393">
        <v>1356</v>
      </c>
    </row>
    <row r="546" customFormat="1" ht="13.5" spans="1:3">
      <c r="A546" s="391">
        <v>2080299</v>
      </c>
      <c r="B546" s="395" t="s">
        <v>1092</v>
      </c>
      <c r="C546" s="393">
        <v>725</v>
      </c>
    </row>
    <row r="547" customFormat="1" ht="13.5" spans="1:3">
      <c r="A547" s="388">
        <v>20804</v>
      </c>
      <c r="B547" s="402" t="s">
        <v>1094</v>
      </c>
      <c r="C547" s="390">
        <v>0</v>
      </c>
    </row>
    <row r="548" customFormat="1" ht="13.5" spans="1:3">
      <c r="A548" s="391">
        <v>2080402</v>
      </c>
      <c r="B548" s="395" t="s">
        <v>1096</v>
      </c>
      <c r="C548" s="393">
        <v>0</v>
      </c>
    </row>
    <row r="549" customFormat="1" ht="13.5" spans="1:3">
      <c r="A549" s="388">
        <v>20805</v>
      </c>
      <c r="B549" s="402" t="s">
        <v>1098</v>
      </c>
      <c r="C549" s="390">
        <v>33521</v>
      </c>
    </row>
    <row r="550" customFormat="1" ht="13.5" spans="1:3">
      <c r="A550" s="391">
        <v>2080501</v>
      </c>
      <c r="B550" s="395" t="s">
        <v>1100</v>
      </c>
      <c r="C550" s="393">
        <v>3714</v>
      </c>
    </row>
    <row r="551" customFormat="1" ht="13.5" spans="1:3">
      <c r="A551" s="391">
        <v>2080502</v>
      </c>
      <c r="B551" s="395" t="s">
        <v>1102</v>
      </c>
      <c r="C551" s="393">
        <v>7830</v>
      </c>
    </row>
    <row r="552" customFormat="1" ht="13.5" spans="1:3">
      <c r="A552" s="391">
        <v>2080503</v>
      </c>
      <c r="B552" s="395" t="s">
        <v>1104</v>
      </c>
      <c r="C552" s="393">
        <v>0</v>
      </c>
    </row>
    <row r="553" customFormat="1" ht="13.5" spans="1:3">
      <c r="A553" s="391">
        <v>2080505</v>
      </c>
      <c r="B553" s="395" t="s">
        <v>1106</v>
      </c>
      <c r="C553" s="393">
        <v>15622</v>
      </c>
    </row>
    <row r="554" customFormat="1" ht="13.5" spans="1:3">
      <c r="A554" s="391">
        <v>2080506</v>
      </c>
      <c r="B554" s="395" t="s">
        <v>1108</v>
      </c>
      <c r="C554" s="393">
        <v>6355</v>
      </c>
    </row>
    <row r="555" customFormat="1" ht="13.5" spans="1:3">
      <c r="A555" s="391">
        <v>2080507</v>
      </c>
      <c r="B555" s="395" t="s">
        <v>1110</v>
      </c>
      <c r="C555" s="393">
        <v>0</v>
      </c>
    </row>
    <row r="556" customFormat="1" ht="13.5" spans="1:3">
      <c r="A556" s="391">
        <v>2080508</v>
      </c>
      <c r="B556" s="395" t="s">
        <v>1112</v>
      </c>
      <c r="C556" s="393">
        <v>0</v>
      </c>
    </row>
    <row r="557" customFormat="1" ht="13.5" spans="1:3">
      <c r="A557" s="391">
        <v>2080599</v>
      </c>
      <c r="B557" s="395" t="s">
        <v>1114</v>
      </c>
      <c r="C557" s="393">
        <v>0</v>
      </c>
    </row>
    <row r="558" customFormat="1" ht="13.5" spans="1:3">
      <c r="A558" s="388">
        <v>20806</v>
      </c>
      <c r="B558" s="402" t="s">
        <v>1116</v>
      </c>
      <c r="C558" s="390">
        <v>0</v>
      </c>
    </row>
    <row r="559" customFormat="1" ht="13.5" spans="1:3">
      <c r="A559" s="391">
        <v>2080601</v>
      </c>
      <c r="B559" s="395" t="s">
        <v>1118</v>
      </c>
      <c r="C559" s="393">
        <v>0</v>
      </c>
    </row>
    <row r="560" customFormat="1" ht="13.5" spans="1:3">
      <c r="A560" s="391">
        <v>2080602</v>
      </c>
      <c r="B560" s="395" t="s">
        <v>1120</v>
      </c>
      <c r="C560" s="393">
        <v>0</v>
      </c>
    </row>
    <row r="561" customFormat="1" ht="13.5" spans="1:3">
      <c r="A561" s="391">
        <v>2080699</v>
      </c>
      <c r="B561" s="395" t="s">
        <v>1122</v>
      </c>
      <c r="C561" s="393">
        <v>0</v>
      </c>
    </row>
    <row r="562" customFormat="1" ht="13.5" spans="1:3">
      <c r="A562" s="388">
        <v>20807</v>
      </c>
      <c r="B562" s="402" t="s">
        <v>1124</v>
      </c>
      <c r="C562" s="390">
        <v>4304</v>
      </c>
    </row>
    <row r="563" customFormat="1" ht="13.5" spans="1:3">
      <c r="A563" s="391">
        <v>2080701</v>
      </c>
      <c r="B563" s="395" t="s">
        <v>1126</v>
      </c>
      <c r="C563" s="393">
        <v>219</v>
      </c>
    </row>
    <row r="564" customFormat="1" ht="13.5" spans="1:3">
      <c r="A564" s="391">
        <v>2080702</v>
      </c>
      <c r="B564" s="395" t="s">
        <v>1128</v>
      </c>
      <c r="C564" s="393">
        <v>0</v>
      </c>
    </row>
    <row r="565" customFormat="1" ht="13.5" spans="1:3">
      <c r="A565" s="391">
        <v>2080704</v>
      </c>
      <c r="B565" s="395" t="s">
        <v>1130</v>
      </c>
      <c r="C565" s="393">
        <v>1622</v>
      </c>
    </row>
    <row r="566" customFormat="1" ht="13.5" spans="1:3">
      <c r="A566" s="391">
        <v>2080705</v>
      </c>
      <c r="B566" s="395" t="s">
        <v>1132</v>
      </c>
      <c r="C566" s="393">
        <v>2168</v>
      </c>
    </row>
    <row r="567" customFormat="1" ht="13.5" spans="1:3">
      <c r="A567" s="391">
        <v>2080709</v>
      </c>
      <c r="B567" s="395" t="s">
        <v>1134</v>
      </c>
      <c r="C567" s="393">
        <v>0</v>
      </c>
    </row>
    <row r="568" customFormat="1" ht="13.5" spans="1:3">
      <c r="A568" s="391">
        <v>2080711</v>
      </c>
      <c r="B568" s="395" t="s">
        <v>1136</v>
      </c>
      <c r="C568" s="393">
        <v>0</v>
      </c>
    </row>
    <row r="569" customFormat="1" ht="13.5" spans="1:3">
      <c r="A569" s="391">
        <v>2080712</v>
      </c>
      <c r="B569" s="395" t="s">
        <v>1138</v>
      </c>
      <c r="C569" s="393">
        <v>0</v>
      </c>
    </row>
    <row r="570" customFormat="1" ht="13.5" spans="1:3">
      <c r="A570" s="391">
        <v>2080713</v>
      </c>
      <c r="B570" s="395" t="s">
        <v>1140</v>
      </c>
      <c r="C570" s="393">
        <v>0</v>
      </c>
    </row>
    <row r="571" customFormat="1" ht="13.5" spans="1:3">
      <c r="A571" s="391">
        <v>2080799</v>
      </c>
      <c r="B571" s="395" t="s">
        <v>1142</v>
      </c>
      <c r="C571" s="393">
        <v>295</v>
      </c>
    </row>
    <row r="572" customFormat="1" ht="13.5" spans="1:3">
      <c r="A572" s="388">
        <v>20808</v>
      </c>
      <c r="B572" s="402" t="s">
        <v>1144</v>
      </c>
      <c r="C572" s="390">
        <v>5000</v>
      </c>
    </row>
    <row r="573" customFormat="1" ht="13.5" spans="1:3">
      <c r="A573" s="391">
        <v>2080801</v>
      </c>
      <c r="B573" s="395" t="s">
        <v>1146</v>
      </c>
      <c r="C573" s="393">
        <v>646</v>
      </c>
    </row>
    <row r="574" customFormat="1" ht="13.5" spans="1:3">
      <c r="A574" s="391">
        <v>2080802</v>
      </c>
      <c r="B574" s="395" t="s">
        <v>1148</v>
      </c>
      <c r="C574" s="393">
        <v>703</v>
      </c>
    </row>
    <row r="575" customFormat="1" ht="13.5" spans="1:3">
      <c r="A575" s="391">
        <v>2080803</v>
      </c>
      <c r="B575" s="395" t="s">
        <v>1150</v>
      </c>
      <c r="C575" s="393">
        <v>2843</v>
      </c>
    </row>
    <row r="576" customFormat="1" ht="13.5" spans="1:3">
      <c r="A576" s="391">
        <v>2080805</v>
      </c>
      <c r="B576" s="395" t="s">
        <v>1152</v>
      </c>
      <c r="C576" s="393">
        <v>565</v>
      </c>
    </row>
    <row r="577" customFormat="1" ht="13.5" spans="1:3">
      <c r="A577" s="391">
        <v>2080806</v>
      </c>
      <c r="B577" s="395" t="s">
        <v>1154</v>
      </c>
      <c r="C577" s="393">
        <v>234</v>
      </c>
    </row>
    <row r="578" customFormat="1" ht="13.5" spans="1:3">
      <c r="A578" s="391">
        <v>2080807</v>
      </c>
      <c r="B578" s="395" t="s">
        <v>1156</v>
      </c>
      <c r="C578" s="393">
        <v>0</v>
      </c>
    </row>
    <row r="579" customFormat="1" ht="13.5" spans="1:3">
      <c r="A579" s="391">
        <v>2080808</v>
      </c>
      <c r="B579" s="395" t="s">
        <v>1158</v>
      </c>
      <c r="C579" s="393">
        <v>0</v>
      </c>
    </row>
    <row r="580" customFormat="1" ht="13.5" spans="1:3">
      <c r="A580" s="391">
        <v>2080899</v>
      </c>
      <c r="B580" s="395" t="s">
        <v>1160</v>
      </c>
      <c r="C580" s="393">
        <v>9</v>
      </c>
    </row>
    <row r="581" customFormat="1" ht="13.5" spans="1:3">
      <c r="A581" s="388">
        <v>20809</v>
      </c>
      <c r="B581" s="402" t="s">
        <v>1162</v>
      </c>
      <c r="C581" s="390">
        <v>576</v>
      </c>
    </row>
    <row r="582" customFormat="1" ht="13.5" spans="1:3">
      <c r="A582" s="391">
        <v>2080901</v>
      </c>
      <c r="B582" s="395" t="s">
        <v>1164</v>
      </c>
      <c r="C582" s="393">
        <v>352</v>
      </c>
    </row>
    <row r="583" customFormat="1" ht="13.5" spans="1:3">
      <c r="A583" s="391">
        <v>2080902</v>
      </c>
      <c r="B583" s="395" t="s">
        <v>1166</v>
      </c>
      <c r="C583" s="393">
        <v>33</v>
      </c>
    </row>
    <row r="584" customFormat="1" ht="13.5" spans="1:3">
      <c r="A584" s="391">
        <v>2080903</v>
      </c>
      <c r="B584" s="395" t="s">
        <v>1168</v>
      </c>
      <c r="C584" s="393">
        <v>5</v>
      </c>
    </row>
    <row r="585" customFormat="1" ht="13.5" spans="1:3">
      <c r="A585" s="391">
        <v>2080904</v>
      </c>
      <c r="B585" s="395" t="s">
        <v>1170</v>
      </c>
      <c r="C585" s="393">
        <v>0</v>
      </c>
    </row>
    <row r="586" customFormat="1" ht="13.5" spans="1:3">
      <c r="A586" s="391">
        <v>2080905</v>
      </c>
      <c r="B586" s="395" t="s">
        <v>1172</v>
      </c>
      <c r="C586" s="393">
        <v>168</v>
      </c>
    </row>
    <row r="587" customFormat="1" ht="13.5" spans="1:3">
      <c r="A587" s="391">
        <v>2080999</v>
      </c>
      <c r="B587" s="395" t="s">
        <v>1174</v>
      </c>
      <c r="C587" s="393">
        <v>18</v>
      </c>
    </row>
    <row r="588" customFormat="1" ht="13.5" spans="1:3">
      <c r="A588" s="388">
        <v>20810</v>
      </c>
      <c r="B588" s="402" t="s">
        <v>1176</v>
      </c>
      <c r="C588" s="390">
        <v>1801</v>
      </c>
    </row>
    <row r="589" customFormat="1" ht="13.5" spans="1:3">
      <c r="A589" s="391">
        <v>2081001</v>
      </c>
      <c r="B589" s="395" t="s">
        <v>1178</v>
      </c>
      <c r="C589" s="393">
        <v>188</v>
      </c>
    </row>
    <row r="590" customFormat="1" ht="13.5" spans="1:3">
      <c r="A590" s="391">
        <v>2081002</v>
      </c>
      <c r="B590" s="395" t="s">
        <v>1180</v>
      </c>
      <c r="C590" s="393">
        <v>204</v>
      </c>
    </row>
    <row r="591" customFormat="1" ht="13.5" spans="1:3">
      <c r="A591" s="391">
        <v>2081003</v>
      </c>
      <c r="B591" s="395" t="s">
        <v>1182</v>
      </c>
      <c r="C591" s="393">
        <v>0</v>
      </c>
    </row>
    <row r="592" customFormat="1" ht="13.5" spans="1:3">
      <c r="A592" s="391">
        <v>2081004</v>
      </c>
      <c r="B592" s="395" t="s">
        <v>1184</v>
      </c>
      <c r="C592" s="393">
        <v>6</v>
      </c>
    </row>
    <row r="593" customFormat="1" ht="13.5" spans="1:3">
      <c r="A593" s="391">
        <v>2081005</v>
      </c>
      <c r="B593" s="395" t="s">
        <v>1186</v>
      </c>
      <c r="C593" s="393">
        <v>0</v>
      </c>
    </row>
    <row r="594" customFormat="1" ht="13.5" spans="1:3">
      <c r="A594" s="391">
        <v>2081006</v>
      </c>
      <c r="B594" s="395" t="s">
        <v>1188</v>
      </c>
      <c r="C594" s="393">
        <v>1403</v>
      </c>
    </row>
    <row r="595" customFormat="1" ht="13.5" spans="1:3">
      <c r="A595" s="391">
        <v>2081099</v>
      </c>
      <c r="B595" s="395" t="s">
        <v>1190</v>
      </c>
      <c r="C595" s="393">
        <v>0</v>
      </c>
    </row>
    <row r="596" customFormat="1" ht="13.5" spans="1:3">
      <c r="A596" s="388">
        <v>20811</v>
      </c>
      <c r="B596" s="402" t="s">
        <v>1192</v>
      </c>
      <c r="C596" s="390">
        <v>2371</v>
      </c>
    </row>
    <row r="597" customFormat="1" ht="13.5" spans="1:3">
      <c r="A597" s="391">
        <v>2081101</v>
      </c>
      <c r="B597" s="395" t="s">
        <v>137</v>
      </c>
      <c r="C597" s="393">
        <v>88</v>
      </c>
    </row>
    <row r="598" customFormat="1" ht="13.5" spans="1:3">
      <c r="A598" s="391">
        <v>2081102</v>
      </c>
      <c r="B598" s="395" t="s">
        <v>139</v>
      </c>
      <c r="C598" s="393">
        <v>0</v>
      </c>
    </row>
    <row r="599" customFormat="1" ht="13.5" spans="1:3">
      <c r="A599" s="391">
        <v>2081103</v>
      </c>
      <c r="B599" s="395" t="s">
        <v>141</v>
      </c>
      <c r="C599" s="393">
        <v>0</v>
      </c>
    </row>
    <row r="600" customFormat="1" ht="13.5" spans="1:3">
      <c r="A600" s="391">
        <v>2081104</v>
      </c>
      <c r="B600" s="395" t="s">
        <v>1197</v>
      </c>
      <c r="C600" s="393">
        <v>215</v>
      </c>
    </row>
    <row r="601" customFormat="1" ht="13.5" spans="1:3">
      <c r="A601" s="391">
        <v>2081105</v>
      </c>
      <c r="B601" s="395" t="s">
        <v>1199</v>
      </c>
      <c r="C601" s="393">
        <v>155</v>
      </c>
    </row>
    <row r="602" customFormat="1" ht="13.5" spans="1:3">
      <c r="A602" s="391">
        <v>2081106</v>
      </c>
      <c r="B602" s="395" t="s">
        <v>1201</v>
      </c>
      <c r="C602" s="393">
        <v>52</v>
      </c>
    </row>
    <row r="603" customFormat="1" ht="13.5" spans="1:3">
      <c r="A603" s="391">
        <v>2081107</v>
      </c>
      <c r="B603" s="395" t="s">
        <v>1203</v>
      </c>
      <c r="C603" s="393">
        <v>1221</v>
      </c>
    </row>
    <row r="604" customFormat="1" ht="13.5" spans="1:3">
      <c r="A604" s="391">
        <v>2081199</v>
      </c>
      <c r="B604" s="395" t="s">
        <v>1205</v>
      </c>
      <c r="C604" s="393">
        <v>640</v>
      </c>
    </row>
    <row r="605" customFormat="1" ht="13.5" spans="1:3">
      <c r="A605" s="388">
        <v>20816</v>
      </c>
      <c r="B605" s="402" t="s">
        <v>1207</v>
      </c>
      <c r="C605" s="390">
        <v>0</v>
      </c>
    </row>
    <row r="606" customFormat="1" ht="13.5" spans="1:3">
      <c r="A606" s="391">
        <v>2081601</v>
      </c>
      <c r="B606" s="395" t="s">
        <v>137</v>
      </c>
      <c r="C606" s="393">
        <v>0</v>
      </c>
    </row>
    <row r="607" customFormat="1" ht="13.5" spans="1:3">
      <c r="A607" s="391">
        <v>2081602</v>
      </c>
      <c r="B607" s="395" t="s">
        <v>139</v>
      </c>
      <c r="C607" s="393">
        <v>0</v>
      </c>
    </row>
    <row r="608" customFormat="1" ht="13.5" spans="1:3">
      <c r="A608" s="391">
        <v>2081603</v>
      </c>
      <c r="B608" s="395" t="s">
        <v>141</v>
      </c>
      <c r="C608" s="393">
        <v>0</v>
      </c>
    </row>
    <row r="609" customFormat="1" ht="13.5" spans="1:3">
      <c r="A609" s="391">
        <v>2081650</v>
      </c>
      <c r="B609" s="395" t="s">
        <v>155</v>
      </c>
      <c r="C609" s="393">
        <v>0</v>
      </c>
    </row>
    <row r="610" customFormat="1" ht="13.5" spans="1:3">
      <c r="A610" s="391">
        <v>2081699</v>
      </c>
      <c r="B610" s="395" t="s">
        <v>1212</v>
      </c>
      <c r="C610" s="393">
        <v>0</v>
      </c>
    </row>
    <row r="611" customFormat="1" ht="13.5" spans="1:3">
      <c r="A611" s="388">
        <v>20819</v>
      </c>
      <c r="B611" s="402" t="s">
        <v>1214</v>
      </c>
      <c r="C611" s="390">
        <v>10606</v>
      </c>
    </row>
    <row r="612" customFormat="1" ht="13.5" spans="1:3">
      <c r="A612" s="391">
        <v>2081901</v>
      </c>
      <c r="B612" s="395" t="s">
        <v>1216</v>
      </c>
      <c r="C612" s="393">
        <v>1840</v>
      </c>
    </row>
    <row r="613" customFormat="1" ht="13.5" spans="1:3">
      <c r="A613" s="391">
        <v>2081902</v>
      </c>
      <c r="B613" s="395" t="s">
        <v>1218</v>
      </c>
      <c r="C613" s="393">
        <v>8766</v>
      </c>
    </row>
    <row r="614" customFormat="1" ht="13.5" spans="1:3">
      <c r="A614" s="388">
        <v>20820</v>
      </c>
      <c r="B614" s="402" t="s">
        <v>1220</v>
      </c>
      <c r="C614" s="390">
        <v>352</v>
      </c>
    </row>
    <row r="615" customFormat="1" ht="13.5" spans="1:3">
      <c r="A615" s="391">
        <v>2082001</v>
      </c>
      <c r="B615" s="395" t="s">
        <v>1222</v>
      </c>
      <c r="C615" s="393">
        <v>323</v>
      </c>
    </row>
    <row r="616" customFormat="1" ht="13.5" spans="1:3">
      <c r="A616" s="391">
        <v>2082002</v>
      </c>
      <c r="B616" s="395" t="s">
        <v>1224</v>
      </c>
      <c r="C616" s="393">
        <v>29</v>
      </c>
    </row>
    <row r="617" customFormat="1" ht="13.5" spans="1:3">
      <c r="A617" s="388">
        <v>20821</v>
      </c>
      <c r="B617" s="402" t="s">
        <v>1226</v>
      </c>
      <c r="C617" s="390">
        <v>3432</v>
      </c>
    </row>
    <row r="618" customFormat="1" ht="13.5" spans="1:3">
      <c r="A618" s="391">
        <v>2082101</v>
      </c>
      <c r="B618" s="395" t="s">
        <v>1228</v>
      </c>
      <c r="C618" s="393">
        <v>0</v>
      </c>
    </row>
    <row r="619" customFormat="1" ht="13.5" spans="1:3">
      <c r="A619" s="391">
        <v>2082102</v>
      </c>
      <c r="B619" s="395" t="s">
        <v>1230</v>
      </c>
      <c r="C619" s="393">
        <v>3432</v>
      </c>
    </row>
    <row r="620" customFormat="1" ht="13.5" spans="1:3">
      <c r="A620" s="388">
        <v>20824</v>
      </c>
      <c r="B620" s="402" t="s">
        <v>1232</v>
      </c>
      <c r="C620" s="390">
        <v>0</v>
      </c>
    </row>
    <row r="621" customFormat="1" ht="13.5" spans="1:3">
      <c r="A621" s="391">
        <v>2082401</v>
      </c>
      <c r="B621" s="395" t="s">
        <v>1234</v>
      </c>
      <c r="C621" s="393">
        <v>0</v>
      </c>
    </row>
    <row r="622" customFormat="1" ht="13.5" spans="1:3">
      <c r="A622" s="391">
        <v>2082402</v>
      </c>
      <c r="B622" s="395" t="s">
        <v>1236</v>
      </c>
      <c r="C622" s="393">
        <v>0</v>
      </c>
    </row>
    <row r="623" customFormat="1" ht="13.5" spans="1:3">
      <c r="A623" s="388">
        <v>20825</v>
      </c>
      <c r="B623" s="402" t="s">
        <v>1238</v>
      </c>
      <c r="C623" s="390">
        <v>390</v>
      </c>
    </row>
    <row r="624" customFormat="1" ht="13.5" spans="1:3">
      <c r="A624" s="391">
        <v>2082501</v>
      </c>
      <c r="B624" s="395" t="s">
        <v>1240</v>
      </c>
      <c r="C624" s="393">
        <v>184</v>
      </c>
    </row>
    <row r="625" customFormat="1" ht="13.5" spans="1:3">
      <c r="A625" s="391">
        <v>2082502</v>
      </c>
      <c r="B625" s="395" t="s">
        <v>1242</v>
      </c>
      <c r="C625" s="393">
        <v>206</v>
      </c>
    </row>
    <row r="626" customFormat="1" ht="13.5" spans="1:3">
      <c r="A626" s="388">
        <v>20826</v>
      </c>
      <c r="B626" s="402" t="s">
        <v>1244</v>
      </c>
      <c r="C626" s="390">
        <v>0</v>
      </c>
    </row>
    <row r="627" customFormat="1" ht="13.5" spans="1:3">
      <c r="A627" s="391">
        <v>2082601</v>
      </c>
      <c r="B627" s="395" t="s">
        <v>1246</v>
      </c>
      <c r="C627" s="393">
        <v>0</v>
      </c>
    </row>
    <row r="628" customFormat="1" ht="13.5" spans="1:3">
      <c r="A628" s="391">
        <v>2082602</v>
      </c>
      <c r="B628" s="395" t="s">
        <v>1248</v>
      </c>
      <c r="C628" s="393">
        <v>0</v>
      </c>
    </row>
    <row r="629" customFormat="1" ht="13.5" spans="1:3">
      <c r="A629" s="391">
        <v>2082699</v>
      </c>
      <c r="B629" s="395" t="s">
        <v>1250</v>
      </c>
      <c r="C629" s="393">
        <v>0</v>
      </c>
    </row>
    <row r="630" customFormat="1" ht="13.5" spans="1:3">
      <c r="A630" s="388">
        <v>20827</v>
      </c>
      <c r="B630" s="402" t="s">
        <v>1252</v>
      </c>
      <c r="C630" s="390">
        <v>0</v>
      </c>
    </row>
    <row r="631" customFormat="1" ht="13.5" spans="1:3">
      <c r="A631" s="391">
        <v>2082701</v>
      </c>
      <c r="B631" s="395" t="s">
        <v>1254</v>
      </c>
      <c r="C631" s="393">
        <v>0</v>
      </c>
    </row>
    <row r="632" customFormat="1" ht="13.5" spans="1:3">
      <c r="A632" s="391">
        <v>2082702</v>
      </c>
      <c r="B632" s="395" t="s">
        <v>1256</v>
      </c>
      <c r="C632" s="393">
        <v>0</v>
      </c>
    </row>
    <row r="633" customFormat="1" ht="13.5" spans="1:3">
      <c r="A633" s="391">
        <v>2082799</v>
      </c>
      <c r="B633" s="395" t="s">
        <v>1258</v>
      </c>
      <c r="C633" s="393">
        <v>0</v>
      </c>
    </row>
    <row r="634" customFormat="1" ht="13.5" spans="1:3">
      <c r="A634" s="388">
        <v>20828</v>
      </c>
      <c r="B634" s="407" t="s">
        <v>1260</v>
      </c>
      <c r="C634" s="390">
        <v>391</v>
      </c>
    </row>
    <row r="635" customFormat="1" ht="13.5" spans="1:3">
      <c r="A635" s="391">
        <v>2082801</v>
      </c>
      <c r="B635" s="395" t="s">
        <v>137</v>
      </c>
      <c r="C635" s="393">
        <v>152</v>
      </c>
    </row>
    <row r="636" customFormat="1" ht="13.5" spans="1:3">
      <c r="A636" s="391">
        <v>2082802</v>
      </c>
      <c r="B636" s="395" t="s">
        <v>139</v>
      </c>
      <c r="C636" s="393">
        <v>0</v>
      </c>
    </row>
    <row r="637" customFormat="1" ht="13.5" spans="1:3">
      <c r="A637" s="391">
        <v>2082803</v>
      </c>
      <c r="B637" s="395" t="s">
        <v>141</v>
      </c>
      <c r="C637" s="393">
        <v>0</v>
      </c>
    </row>
    <row r="638" customFormat="1" ht="13.5" spans="1:3">
      <c r="A638" s="391">
        <v>2082804</v>
      </c>
      <c r="B638" s="395" t="s">
        <v>1265</v>
      </c>
      <c r="C638" s="393">
        <v>140</v>
      </c>
    </row>
    <row r="639" customFormat="1" ht="13.5" spans="1:3">
      <c r="A639" s="391">
        <v>2082805</v>
      </c>
      <c r="B639" s="395" t="s">
        <v>1267</v>
      </c>
      <c r="C639" s="393">
        <v>0</v>
      </c>
    </row>
    <row r="640" customFormat="1" ht="13.5" spans="1:3">
      <c r="A640" s="391">
        <v>2082850</v>
      </c>
      <c r="B640" s="395" t="s">
        <v>155</v>
      </c>
      <c r="C640" s="393">
        <v>82</v>
      </c>
    </row>
    <row r="641" customFormat="1" ht="13.5" spans="1:3">
      <c r="A641" s="391">
        <v>2082899</v>
      </c>
      <c r="B641" s="395" t="s">
        <v>1270</v>
      </c>
      <c r="C641" s="393">
        <v>17</v>
      </c>
    </row>
    <row r="642" customFormat="1" ht="13.5" spans="1:3">
      <c r="A642" s="388">
        <v>20830</v>
      </c>
      <c r="B642" s="402" t="s">
        <v>1272</v>
      </c>
      <c r="C642" s="390">
        <v>0</v>
      </c>
    </row>
    <row r="643" customFormat="1" ht="13.5" spans="1:3">
      <c r="A643" s="391">
        <v>2083001</v>
      </c>
      <c r="B643" s="395" t="s">
        <v>1274</v>
      </c>
      <c r="C643" s="393">
        <v>0</v>
      </c>
    </row>
    <row r="644" customFormat="1" ht="13.5" spans="1:3">
      <c r="A644" s="391">
        <v>2083099</v>
      </c>
      <c r="B644" s="395" t="s">
        <v>1276</v>
      </c>
      <c r="C644" s="393">
        <v>0</v>
      </c>
    </row>
    <row r="645" customFormat="1" ht="13.5" spans="1:3">
      <c r="A645" s="388">
        <v>20899</v>
      </c>
      <c r="B645" s="402" t="s">
        <v>1278</v>
      </c>
      <c r="C645" s="390">
        <v>122</v>
      </c>
    </row>
    <row r="646" customFormat="1" ht="13.5" spans="1:3">
      <c r="A646" s="403">
        <v>2089999</v>
      </c>
      <c r="B646" s="406" t="s">
        <v>1280</v>
      </c>
      <c r="C646" s="393">
        <v>122</v>
      </c>
    </row>
    <row r="647" customFormat="1" ht="13.5" spans="1:3">
      <c r="A647" s="385">
        <v>210</v>
      </c>
      <c r="B647" s="386" t="s">
        <v>1282</v>
      </c>
      <c r="C647" s="387">
        <v>32689</v>
      </c>
    </row>
    <row r="648" customFormat="1" ht="13.5" spans="1:3">
      <c r="A648" s="388">
        <v>21001</v>
      </c>
      <c r="B648" s="402" t="s">
        <v>1284</v>
      </c>
      <c r="C648" s="390">
        <v>792</v>
      </c>
    </row>
    <row r="649" customFormat="1" ht="13.5" spans="1:3">
      <c r="A649" s="391">
        <v>2100101</v>
      </c>
      <c r="B649" s="395" t="s">
        <v>137</v>
      </c>
      <c r="C649" s="393">
        <v>389</v>
      </c>
    </row>
    <row r="650" customFormat="1" ht="13.5" spans="1:3">
      <c r="A650" s="391">
        <v>2100102</v>
      </c>
      <c r="B650" s="395" t="s">
        <v>139</v>
      </c>
      <c r="C650" s="393">
        <v>0</v>
      </c>
    </row>
    <row r="651" customFormat="1" ht="13.5" spans="1:3">
      <c r="A651" s="391">
        <v>2100103</v>
      </c>
      <c r="B651" s="395" t="s">
        <v>141</v>
      </c>
      <c r="C651" s="393">
        <v>0</v>
      </c>
    </row>
    <row r="652" customFormat="1" ht="13.5" spans="1:3">
      <c r="A652" s="391">
        <v>2100199</v>
      </c>
      <c r="B652" s="395" t="s">
        <v>1289</v>
      </c>
      <c r="C652" s="393">
        <v>403</v>
      </c>
    </row>
    <row r="653" customFormat="1" ht="13.5" spans="1:3">
      <c r="A653" s="388">
        <v>21002</v>
      </c>
      <c r="B653" s="402" t="s">
        <v>1291</v>
      </c>
      <c r="C653" s="390">
        <v>2083</v>
      </c>
    </row>
    <row r="654" customFormat="1" ht="13.5" spans="1:3">
      <c r="A654" s="391">
        <v>2100201</v>
      </c>
      <c r="B654" s="395" t="s">
        <v>1293</v>
      </c>
      <c r="C654" s="393">
        <v>1662</v>
      </c>
    </row>
    <row r="655" customFormat="1" ht="13.5" spans="1:3">
      <c r="A655" s="391">
        <v>2100202</v>
      </c>
      <c r="B655" s="395" t="s">
        <v>3245</v>
      </c>
      <c r="C655" s="393">
        <v>421</v>
      </c>
    </row>
    <row r="656" customFormat="1" ht="13.5" spans="1:3">
      <c r="A656" s="391">
        <v>2100203</v>
      </c>
      <c r="B656" s="395" t="s">
        <v>1297</v>
      </c>
      <c r="C656" s="393">
        <v>0</v>
      </c>
    </row>
    <row r="657" customFormat="1" ht="13.5" spans="1:3">
      <c r="A657" s="391">
        <v>2100204</v>
      </c>
      <c r="B657" s="395" t="s">
        <v>1299</v>
      </c>
      <c r="C657" s="393">
        <v>0</v>
      </c>
    </row>
    <row r="658" customFormat="1" ht="13.5" spans="1:3">
      <c r="A658" s="391">
        <v>2100205</v>
      </c>
      <c r="B658" s="395" t="s">
        <v>1301</v>
      </c>
      <c r="C658" s="393">
        <v>0</v>
      </c>
    </row>
    <row r="659" customFormat="1" ht="13.5" spans="1:3">
      <c r="A659" s="391">
        <v>2100206</v>
      </c>
      <c r="B659" s="395" t="s">
        <v>1303</v>
      </c>
      <c r="C659" s="393">
        <v>0</v>
      </c>
    </row>
    <row r="660" customFormat="1" ht="13.5" spans="1:3">
      <c r="A660" s="391">
        <v>2100207</v>
      </c>
      <c r="B660" s="395" t="s">
        <v>1305</v>
      </c>
      <c r="C660" s="393">
        <v>0</v>
      </c>
    </row>
    <row r="661" customFormat="1" ht="13.5" spans="1:3">
      <c r="A661" s="391">
        <v>2100208</v>
      </c>
      <c r="B661" s="395" t="s">
        <v>1307</v>
      </c>
      <c r="C661" s="393">
        <v>0</v>
      </c>
    </row>
    <row r="662" customFormat="1" ht="13.5" spans="1:3">
      <c r="A662" s="391">
        <v>2100209</v>
      </c>
      <c r="B662" s="395" t="s">
        <v>1309</v>
      </c>
      <c r="C662" s="393">
        <v>0</v>
      </c>
    </row>
    <row r="663" customFormat="1" ht="13.5" spans="1:3">
      <c r="A663" s="391">
        <v>2100210</v>
      </c>
      <c r="B663" s="395" t="s">
        <v>1311</v>
      </c>
      <c r="C663" s="393">
        <v>0</v>
      </c>
    </row>
    <row r="664" customFormat="1" ht="13.5" spans="1:3">
      <c r="A664" s="391">
        <v>2100211</v>
      </c>
      <c r="B664" s="395" t="s">
        <v>1313</v>
      </c>
      <c r="C664" s="393">
        <v>0</v>
      </c>
    </row>
    <row r="665" customFormat="1" ht="13.5" spans="1:3">
      <c r="A665" s="391">
        <v>2100212</v>
      </c>
      <c r="B665" s="395" t="s">
        <v>1315</v>
      </c>
      <c r="C665" s="393">
        <v>0</v>
      </c>
    </row>
    <row r="666" customFormat="1" ht="13.5" spans="1:3">
      <c r="A666" s="391">
        <v>2100213</v>
      </c>
      <c r="B666" s="395" t="s">
        <v>1317</v>
      </c>
      <c r="C666" s="393">
        <v>0</v>
      </c>
    </row>
    <row r="667" customFormat="1" ht="13.5" spans="1:3">
      <c r="A667" s="391">
        <v>2100299</v>
      </c>
      <c r="B667" s="395" t="s">
        <v>1319</v>
      </c>
      <c r="C667" s="393">
        <v>0</v>
      </c>
    </row>
    <row r="668" customFormat="1" ht="13.5" spans="1:3">
      <c r="A668" s="388">
        <v>21003</v>
      </c>
      <c r="B668" s="402" t="s">
        <v>1321</v>
      </c>
      <c r="C668" s="390">
        <v>6566</v>
      </c>
    </row>
    <row r="669" customFormat="1" ht="13.5" spans="1:3">
      <c r="A669" s="391">
        <v>2100301</v>
      </c>
      <c r="B669" s="395" t="s">
        <v>1323</v>
      </c>
      <c r="C669" s="393">
        <v>391</v>
      </c>
    </row>
    <row r="670" customFormat="1" ht="13.5" spans="1:3">
      <c r="A670" s="391">
        <v>2100302</v>
      </c>
      <c r="B670" s="395" t="s">
        <v>1325</v>
      </c>
      <c r="C670" s="393">
        <v>6175</v>
      </c>
    </row>
    <row r="671" customFormat="1" ht="13.5" spans="1:3">
      <c r="A671" s="391">
        <v>2100399</v>
      </c>
      <c r="B671" s="395" t="s">
        <v>1327</v>
      </c>
      <c r="C671" s="393">
        <v>0</v>
      </c>
    </row>
    <row r="672" customFormat="1" ht="13.5" spans="1:3">
      <c r="A672" s="388">
        <v>21004</v>
      </c>
      <c r="B672" s="402" t="s">
        <v>1329</v>
      </c>
      <c r="C672" s="390">
        <v>6114</v>
      </c>
    </row>
    <row r="673" customFormat="1" ht="13.5" spans="1:3">
      <c r="A673" s="391">
        <v>2100401</v>
      </c>
      <c r="B673" s="395" t="s">
        <v>1331</v>
      </c>
      <c r="C673" s="393">
        <v>629</v>
      </c>
    </row>
    <row r="674" customFormat="1" ht="13.5" spans="1:3">
      <c r="A674" s="391">
        <v>2100402</v>
      </c>
      <c r="B674" s="395" t="s">
        <v>1333</v>
      </c>
      <c r="C674" s="393">
        <v>346</v>
      </c>
    </row>
    <row r="675" customFormat="1" ht="13.5" spans="1:3">
      <c r="A675" s="391">
        <v>2100403</v>
      </c>
      <c r="B675" s="395" t="s">
        <v>1335</v>
      </c>
      <c r="C675" s="393">
        <v>901</v>
      </c>
    </row>
    <row r="676" customFormat="1" ht="13.5" spans="1:3">
      <c r="A676" s="391">
        <v>2100404</v>
      </c>
      <c r="B676" s="395" t="s">
        <v>1337</v>
      </c>
      <c r="C676" s="393">
        <v>271</v>
      </c>
    </row>
    <row r="677" customFormat="1" ht="13.5" spans="1:3">
      <c r="A677" s="391">
        <v>2100405</v>
      </c>
      <c r="B677" s="395" t="s">
        <v>1339</v>
      </c>
      <c r="C677" s="393">
        <v>0</v>
      </c>
    </row>
    <row r="678" customFormat="1" ht="13.5" spans="1:3">
      <c r="A678" s="391">
        <v>2100406</v>
      </c>
      <c r="B678" s="395" t="s">
        <v>1341</v>
      </c>
      <c r="C678" s="393">
        <v>0</v>
      </c>
    </row>
    <row r="679" customFormat="1" ht="13.5" spans="1:3">
      <c r="A679" s="391">
        <v>2100407</v>
      </c>
      <c r="B679" s="395" t="s">
        <v>1343</v>
      </c>
      <c r="C679" s="393">
        <v>0</v>
      </c>
    </row>
    <row r="680" customFormat="1" ht="13.5" spans="1:3">
      <c r="A680" s="391">
        <v>2100408</v>
      </c>
      <c r="B680" s="395" t="s">
        <v>1345</v>
      </c>
      <c r="C680" s="393">
        <v>2928</v>
      </c>
    </row>
    <row r="681" customFormat="1" ht="13.5" spans="1:3">
      <c r="A681" s="391">
        <v>2100409</v>
      </c>
      <c r="B681" s="395" t="s">
        <v>1347</v>
      </c>
      <c r="C681" s="393">
        <v>893</v>
      </c>
    </row>
    <row r="682" customFormat="1" ht="13.5" spans="1:3">
      <c r="A682" s="391">
        <v>2100410</v>
      </c>
      <c r="B682" s="395" t="s">
        <v>1349</v>
      </c>
      <c r="C682" s="393">
        <v>110</v>
      </c>
    </row>
    <row r="683" customFormat="1" ht="13.5" spans="1:3">
      <c r="A683" s="391">
        <v>2100499</v>
      </c>
      <c r="B683" s="395" t="s">
        <v>1351</v>
      </c>
      <c r="C683" s="393">
        <v>36</v>
      </c>
    </row>
    <row r="684" customFormat="1" ht="13.5" spans="1:3">
      <c r="A684" s="388">
        <v>21006</v>
      </c>
      <c r="B684" s="402" t="s">
        <v>1353</v>
      </c>
      <c r="C684" s="390">
        <v>28</v>
      </c>
    </row>
    <row r="685" customFormat="1" ht="13.5" spans="1:3">
      <c r="A685" s="391">
        <v>2100601</v>
      </c>
      <c r="B685" s="395" t="s">
        <v>3246</v>
      </c>
      <c r="C685" s="393">
        <v>28</v>
      </c>
    </row>
    <row r="686" customFormat="1" ht="13.5" spans="1:3">
      <c r="A686" s="391">
        <v>2100699</v>
      </c>
      <c r="B686" s="395" t="s">
        <v>1357</v>
      </c>
      <c r="C686" s="393">
        <v>0</v>
      </c>
    </row>
    <row r="687" customFormat="1" ht="13.5" spans="1:3">
      <c r="A687" s="388">
        <v>21007</v>
      </c>
      <c r="B687" s="402" t="s">
        <v>1359</v>
      </c>
      <c r="C687" s="390">
        <v>2118</v>
      </c>
    </row>
    <row r="688" customFormat="1" ht="13.5" spans="1:3">
      <c r="A688" s="391">
        <v>2100716</v>
      </c>
      <c r="B688" s="395" t="s">
        <v>1361</v>
      </c>
      <c r="C688" s="393">
        <v>0</v>
      </c>
    </row>
    <row r="689" customFormat="1" ht="13.5" spans="1:3">
      <c r="A689" s="391">
        <v>2100717</v>
      </c>
      <c r="B689" s="395" t="s">
        <v>1363</v>
      </c>
      <c r="C689" s="393">
        <v>2118</v>
      </c>
    </row>
    <row r="690" customFormat="1" ht="13.5" spans="1:3">
      <c r="A690" s="391">
        <v>2100799</v>
      </c>
      <c r="B690" s="395" t="s">
        <v>1365</v>
      </c>
      <c r="C690" s="393">
        <v>0</v>
      </c>
    </row>
    <row r="691" customFormat="1" ht="13.5" spans="1:3">
      <c r="A691" s="388">
        <v>21011</v>
      </c>
      <c r="B691" s="402" t="s">
        <v>1367</v>
      </c>
      <c r="C691" s="390">
        <v>8435</v>
      </c>
    </row>
    <row r="692" customFormat="1" ht="13.5" spans="1:3">
      <c r="A692" s="391">
        <v>2101101</v>
      </c>
      <c r="B692" s="395" t="s">
        <v>1369</v>
      </c>
      <c r="C692" s="393">
        <v>2041</v>
      </c>
    </row>
    <row r="693" customFormat="1" ht="13.5" spans="1:3">
      <c r="A693" s="391">
        <v>2101102</v>
      </c>
      <c r="B693" s="395" t="s">
        <v>1371</v>
      </c>
      <c r="C693" s="393">
        <v>6394</v>
      </c>
    </row>
    <row r="694" customFormat="1" ht="13.5" spans="1:3">
      <c r="A694" s="391">
        <v>2101103</v>
      </c>
      <c r="B694" s="395" t="s">
        <v>1373</v>
      </c>
      <c r="C694" s="393">
        <v>0</v>
      </c>
    </row>
    <row r="695" customFormat="1" ht="13.5" spans="1:3">
      <c r="A695" s="391">
        <v>2101199</v>
      </c>
      <c r="B695" s="395" t="s">
        <v>1375</v>
      </c>
      <c r="C695" s="393">
        <v>0</v>
      </c>
    </row>
    <row r="696" customFormat="1" ht="13.5" spans="1:3">
      <c r="A696" s="388">
        <v>21012</v>
      </c>
      <c r="B696" s="402" t="s">
        <v>1377</v>
      </c>
      <c r="C696" s="390">
        <v>1282</v>
      </c>
    </row>
    <row r="697" customFormat="1" ht="13.5" spans="1:3">
      <c r="A697" s="391">
        <v>2101201</v>
      </c>
      <c r="B697" s="395" t="s">
        <v>1379</v>
      </c>
      <c r="C697" s="393">
        <v>0</v>
      </c>
    </row>
    <row r="698" customFormat="1" ht="13.5" spans="1:3">
      <c r="A698" s="391">
        <v>2101202</v>
      </c>
      <c r="B698" s="395" t="s">
        <v>1381</v>
      </c>
      <c r="C698" s="393">
        <v>1282</v>
      </c>
    </row>
    <row r="699" customFormat="1" ht="13.5" spans="1:3">
      <c r="A699" s="391">
        <v>2101299</v>
      </c>
      <c r="B699" s="395" t="s">
        <v>1383</v>
      </c>
      <c r="C699" s="393">
        <v>0</v>
      </c>
    </row>
    <row r="700" customFormat="1" ht="13.5" spans="1:3">
      <c r="A700" s="388">
        <v>21013</v>
      </c>
      <c r="B700" s="402" t="s">
        <v>1385</v>
      </c>
      <c r="C700" s="390">
        <v>2179</v>
      </c>
    </row>
    <row r="701" customFormat="1" ht="13.5" spans="1:3">
      <c r="A701" s="391">
        <v>2101301</v>
      </c>
      <c r="B701" s="395" t="s">
        <v>1387</v>
      </c>
      <c r="C701" s="393">
        <v>2152</v>
      </c>
    </row>
    <row r="702" customFormat="1" ht="13.5" spans="1:3">
      <c r="A702" s="391">
        <v>2101302</v>
      </c>
      <c r="B702" s="395" t="s">
        <v>1389</v>
      </c>
      <c r="C702" s="393">
        <v>0</v>
      </c>
    </row>
    <row r="703" customFormat="1" ht="13.5" spans="1:3">
      <c r="A703" s="391">
        <v>2101399</v>
      </c>
      <c r="B703" s="395" t="s">
        <v>1391</v>
      </c>
      <c r="C703" s="393">
        <v>27</v>
      </c>
    </row>
    <row r="704" customFormat="1" ht="13.5" spans="1:3">
      <c r="A704" s="388">
        <v>21014</v>
      </c>
      <c r="B704" s="402" t="s">
        <v>1393</v>
      </c>
      <c r="C704" s="390">
        <v>399</v>
      </c>
    </row>
    <row r="705" customFormat="1" ht="13.5" spans="1:3">
      <c r="A705" s="391">
        <v>2101401</v>
      </c>
      <c r="B705" s="395" t="s">
        <v>1395</v>
      </c>
      <c r="C705" s="393">
        <v>399</v>
      </c>
    </row>
    <row r="706" customFormat="1" ht="13.5" spans="1:3">
      <c r="A706" s="391">
        <v>2101499</v>
      </c>
      <c r="B706" s="395" t="s">
        <v>1397</v>
      </c>
      <c r="C706" s="393">
        <v>0</v>
      </c>
    </row>
    <row r="707" customFormat="1" ht="13.5" spans="1:3">
      <c r="A707" s="388">
        <v>21015</v>
      </c>
      <c r="B707" s="402" t="s">
        <v>1399</v>
      </c>
      <c r="C707" s="390">
        <v>1192</v>
      </c>
    </row>
    <row r="708" customFormat="1" ht="13.5" spans="1:3">
      <c r="A708" s="391">
        <v>2101501</v>
      </c>
      <c r="B708" s="395" t="s">
        <v>137</v>
      </c>
      <c r="C708" s="393">
        <v>391</v>
      </c>
    </row>
    <row r="709" customFormat="1" ht="13.5" spans="1:3">
      <c r="A709" s="391">
        <v>2101502</v>
      </c>
      <c r="B709" s="395" t="s">
        <v>139</v>
      </c>
      <c r="C709" s="393">
        <v>0</v>
      </c>
    </row>
    <row r="710" customFormat="1" ht="13.5" spans="1:3">
      <c r="A710" s="391">
        <v>2101503</v>
      </c>
      <c r="B710" s="395" t="s">
        <v>141</v>
      </c>
      <c r="C710" s="393">
        <v>0</v>
      </c>
    </row>
    <row r="711" customFormat="1" ht="13.5" spans="1:3">
      <c r="A711" s="391">
        <v>2101504</v>
      </c>
      <c r="B711" s="395" t="s">
        <v>238</v>
      </c>
      <c r="C711" s="393">
        <v>0</v>
      </c>
    </row>
    <row r="712" customFormat="1" ht="13.5" spans="1:3">
      <c r="A712" s="391">
        <v>2101505</v>
      </c>
      <c r="B712" s="395" t="s">
        <v>1405</v>
      </c>
      <c r="C712" s="393">
        <v>600</v>
      </c>
    </row>
    <row r="713" customFormat="1" ht="13.5" spans="1:3">
      <c r="A713" s="391">
        <v>2101506</v>
      </c>
      <c r="B713" s="395" t="s">
        <v>1407</v>
      </c>
      <c r="C713" s="393">
        <v>120</v>
      </c>
    </row>
    <row r="714" customFormat="1" ht="13.5" spans="1:3">
      <c r="A714" s="391">
        <v>2101550</v>
      </c>
      <c r="B714" s="395" t="s">
        <v>155</v>
      </c>
      <c r="C714" s="393">
        <v>31</v>
      </c>
    </row>
    <row r="715" customFormat="1" ht="13.5" spans="1:3">
      <c r="A715" s="391">
        <v>2101599</v>
      </c>
      <c r="B715" s="395" t="s">
        <v>1410</v>
      </c>
      <c r="C715" s="393">
        <v>50</v>
      </c>
    </row>
    <row r="716" customFormat="1" ht="13.5" spans="1:3">
      <c r="A716" s="388">
        <v>21016</v>
      </c>
      <c r="B716" s="402" t="s">
        <v>1412</v>
      </c>
      <c r="C716" s="390">
        <v>0</v>
      </c>
    </row>
    <row r="717" customFormat="1" ht="13.5" spans="1:3">
      <c r="A717" s="391">
        <v>2101601</v>
      </c>
      <c r="B717" s="395" t="s">
        <v>1414</v>
      </c>
      <c r="C717" s="393">
        <v>0</v>
      </c>
    </row>
    <row r="718" customFormat="1" ht="13.5" spans="1:3">
      <c r="A718" s="388">
        <v>21099</v>
      </c>
      <c r="B718" s="402" t="s">
        <v>1416</v>
      </c>
      <c r="C718" s="390">
        <v>1501</v>
      </c>
    </row>
    <row r="719" customFormat="1" ht="13.5" spans="1:3">
      <c r="A719" s="391">
        <v>2109999</v>
      </c>
      <c r="B719" s="395" t="s">
        <v>1418</v>
      </c>
      <c r="C719" s="393">
        <v>1501</v>
      </c>
    </row>
    <row r="720" customFormat="1" ht="13.5" spans="1:3">
      <c r="A720" s="385">
        <v>211</v>
      </c>
      <c r="B720" s="386" t="s">
        <v>1420</v>
      </c>
      <c r="C720" s="387">
        <v>6465</v>
      </c>
    </row>
    <row r="721" customFormat="1" ht="13.5" spans="1:3">
      <c r="A721" s="388">
        <v>21101</v>
      </c>
      <c r="B721" s="402" t="s">
        <v>1422</v>
      </c>
      <c r="C721" s="390">
        <v>1127</v>
      </c>
    </row>
    <row r="722" customFormat="1" ht="13.5" spans="1:3">
      <c r="A722" s="391">
        <v>2110101</v>
      </c>
      <c r="B722" s="395" t="s">
        <v>137</v>
      </c>
      <c r="C722" s="393">
        <v>503</v>
      </c>
    </row>
    <row r="723" customFormat="1" ht="13.5" spans="1:3">
      <c r="A723" s="391">
        <v>2110102</v>
      </c>
      <c r="B723" s="395" t="s">
        <v>139</v>
      </c>
      <c r="C723" s="393">
        <v>0</v>
      </c>
    </row>
    <row r="724" customFormat="1" ht="13.5" spans="1:3">
      <c r="A724" s="391">
        <v>2110103</v>
      </c>
      <c r="B724" s="395" t="s">
        <v>141</v>
      </c>
      <c r="C724" s="393">
        <v>0</v>
      </c>
    </row>
    <row r="725" customFormat="1" ht="13.5" spans="1:3">
      <c r="A725" s="391">
        <v>2110104</v>
      </c>
      <c r="B725" s="395" t="s">
        <v>1427</v>
      </c>
      <c r="C725" s="393">
        <v>50</v>
      </c>
    </row>
    <row r="726" customFormat="1" ht="13.5" spans="1:3">
      <c r="A726" s="391">
        <v>2110105</v>
      </c>
      <c r="B726" s="395" t="s">
        <v>1429</v>
      </c>
      <c r="C726" s="393">
        <v>15</v>
      </c>
    </row>
    <row r="727" customFormat="1" ht="13.5" spans="1:3">
      <c r="A727" s="391">
        <v>2110106</v>
      </c>
      <c r="B727" s="395" t="s">
        <v>1431</v>
      </c>
      <c r="C727" s="393">
        <v>0</v>
      </c>
    </row>
    <row r="728" customFormat="1" ht="13.5" spans="1:3">
      <c r="A728" s="391">
        <v>2110107</v>
      </c>
      <c r="B728" s="395" t="s">
        <v>1433</v>
      </c>
      <c r="C728" s="393">
        <v>28</v>
      </c>
    </row>
    <row r="729" customFormat="1" ht="13.5" spans="1:3">
      <c r="A729" s="391">
        <v>2110108</v>
      </c>
      <c r="B729" s="395" t="s">
        <v>1435</v>
      </c>
      <c r="C729" s="393">
        <v>0</v>
      </c>
    </row>
    <row r="730" customFormat="1" ht="13.5" spans="1:3">
      <c r="A730" s="391">
        <v>2110199</v>
      </c>
      <c r="B730" s="395" t="s">
        <v>1437</v>
      </c>
      <c r="C730" s="393">
        <v>531</v>
      </c>
    </row>
    <row r="731" customFormat="1" ht="13.5" spans="1:3">
      <c r="A731" s="388">
        <v>21102</v>
      </c>
      <c r="B731" s="402" t="s">
        <v>1439</v>
      </c>
      <c r="C731" s="390">
        <v>10</v>
      </c>
    </row>
    <row r="732" customFormat="1" ht="13.5" spans="1:3">
      <c r="A732" s="391">
        <v>2110203</v>
      </c>
      <c r="B732" s="395" t="s">
        <v>1441</v>
      </c>
      <c r="C732" s="393">
        <v>0</v>
      </c>
    </row>
    <row r="733" customFormat="1" ht="13.5" spans="1:3">
      <c r="A733" s="391">
        <v>2110204</v>
      </c>
      <c r="B733" s="395" t="s">
        <v>1443</v>
      </c>
      <c r="C733" s="393">
        <v>0</v>
      </c>
    </row>
    <row r="734" customFormat="1" ht="13.5" spans="1:3">
      <c r="A734" s="391">
        <v>2110299</v>
      </c>
      <c r="B734" s="395" t="s">
        <v>1445</v>
      </c>
      <c r="C734" s="393">
        <v>10</v>
      </c>
    </row>
    <row r="735" customFormat="1" ht="13.5" spans="1:3">
      <c r="A735" s="388">
        <v>21103</v>
      </c>
      <c r="B735" s="402" t="s">
        <v>1447</v>
      </c>
      <c r="C735" s="390">
        <v>2819</v>
      </c>
    </row>
    <row r="736" customFormat="1" ht="13.5" spans="1:3">
      <c r="A736" s="391">
        <v>2110301</v>
      </c>
      <c r="B736" s="395" t="s">
        <v>1449</v>
      </c>
      <c r="C736" s="393">
        <v>119</v>
      </c>
    </row>
    <row r="737" customFormat="1" ht="13.5" spans="1:3">
      <c r="A737" s="391">
        <v>2110302</v>
      </c>
      <c r="B737" s="395" t="s">
        <v>1451</v>
      </c>
      <c r="C737" s="393">
        <v>2167</v>
      </c>
    </row>
    <row r="738" customFormat="1" ht="13.5" spans="1:3">
      <c r="A738" s="391">
        <v>2110303</v>
      </c>
      <c r="B738" s="395" t="s">
        <v>1453</v>
      </c>
      <c r="C738" s="393">
        <v>5</v>
      </c>
    </row>
    <row r="739" customFormat="1" ht="13.5" spans="1:3">
      <c r="A739" s="391">
        <v>2110304</v>
      </c>
      <c r="B739" s="395" t="s">
        <v>1455</v>
      </c>
      <c r="C739" s="393">
        <v>201</v>
      </c>
    </row>
    <row r="740" customFormat="1" ht="13.5" spans="1:3">
      <c r="A740" s="391">
        <v>2110305</v>
      </c>
      <c r="B740" s="395" t="s">
        <v>1457</v>
      </c>
      <c r="C740" s="393">
        <v>0</v>
      </c>
    </row>
    <row r="741" customFormat="1" ht="13.5" spans="1:3">
      <c r="A741" s="391">
        <v>2110306</v>
      </c>
      <c r="B741" s="395" t="s">
        <v>1459</v>
      </c>
      <c r="C741" s="393">
        <v>0</v>
      </c>
    </row>
    <row r="742" customFormat="1" ht="13.5" spans="1:3">
      <c r="A742" s="391">
        <v>2110307</v>
      </c>
      <c r="B742" s="395" t="s">
        <v>1461</v>
      </c>
      <c r="C742" s="393">
        <v>300</v>
      </c>
    </row>
    <row r="743" customFormat="1" ht="13.5" spans="1:3">
      <c r="A743" s="391">
        <v>2110399</v>
      </c>
      <c r="B743" s="395" t="s">
        <v>1463</v>
      </c>
      <c r="C743" s="393">
        <v>27</v>
      </c>
    </row>
    <row r="744" customFormat="1" ht="13.5" spans="1:3">
      <c r="A744" s="388">
        <v>21104</v>
      </c>
      <c r="B744" s="402" t="s">
        <v>1465</v>
      </c>
      <c r="C744" s="390">
        <v>86</v>
      </c>
    </row>
    <row r="745" customFormat="1" ht="13.5" spans="1:3">
      <c r="A745" s="391">
        <v>2110401</v>
      </c>
      <c r="B745" s="395" t="s">
        <v>1467</v>
      </c>
      <c r="C745" s="393">
        <v>0</v>
      </c>
    </row>
    <row r="746" customFormat="1" ht="13.5" spans="1:3">
      <c r="A746" s="391">
        <v>2110402</v>
      </c>
      <c r="B746" s="395" t="s">
        <v>1469</v>
      </c>
      <c r="C746" s="393">
        <v>86</v>
      </c>
    </row>
    <row r="747" customFormat="1" ht="13.5" spans="1:3">
      <c r="A747" s="391">
        <v>2110404</v>
      </c>
      <c r="B747" s="395" t="s">
        <v>1471</v>
      </c>
      <c r="C747" s="393">
        <v>0</v>
      </c>
    </row>
    <row r="748" customFormat="1" ht="13.5" spans="1:3">
      <c r="A748" s="391">
        <v>2110405</v>
      </c>
      <c r="B748" s="395" t="s">
        <v>1473</v>
      </c>
      <c r="C748" s="393">
        <v>0</v>
      </c>
    </row>
    <row r="749" customFormat="1" ht="13.5" spans="1:3">
      <c r="A749" s="391">
        <v>2110406</v>
      </c>
      <c r="B749" s="395" t="s">
        <v>1475</v>
      </c>
      <c r="C749" s="393">
        <v>0</v>
      </c>
    </row>
    <row r="750" customFormat="1" ht="13.5" spans="1:3">
      <c r="A750" s="391">
        <v>2110499</v>
      </c>
      <c r="B750" s="395" t="s">
        <v>1477</v>
      </c>
      <c r="C750" s="393">
        <v>0</v>
      </c>
    </row>
    <row r="751" customFormat="1" ht="13.5" spans="1:3">
      <c r="A751" s="388">
        <v>21105</v>
      </c>
      <c r="B751" s="402" t="s">
        <v>1479</v>
      </c>
      <c r="C751" s="390">
        <v>2404</v>
      </c>
    </row>
    <row r="752" customFormat="1" ht="13.5" spans="1:3">
      <c r="A752" s="391">
        <v>2110501</v>
      </c>
      <c r="B752" s="395" t="s">
        <v>1481</v>
      </c>
      <c r="C752" s="393">
        <v>2404</v>
      </c>
    </row>
    <row r="753" customFormat="1" ht="13.5" spans="1:3">
      <c r="A753" s="391">
        <v>2110502</v>
      </c>
      <c r="B753" s="395" t="s">
        <v>1483</v>
      </c>
      <c r="C753" s="393">
        <v>0</v>
      </c>
    </row>
    <row r="754" customFormat="1" ht="13.5" spans="1:3">
      <c r="A754" s="391">
        <v>2110503</v>
      </c>
      <c r="B754" s="395" t="s">
        <v>1485</v>
      </c>
      <c r="C754" s="393">
        <v>0</v>
      </c>
    </row>
    <row r="755" customFormat="1" ht="13.5" spans="1:3">
      <c r="A755" s="391">
        <v>2110506</v>
      </c>
      <c r="B755" s="395" t="s">
        <v>3247</v>
      </c>
      <c r="C755" s="393">
        <v>0</v>
      </c>
    </row>
    <row r="756" customFormat="1" ht="13.5" spans="1:3">
      <c r="A756" s="391">
        <v>2110507</v>
      </c>
      <c r="B756" s="395" t="s">
        <v>1489</v>
      </c>
      <c r="C756" s="393">
        <v>0</v>
      </c>
    </row>
    <row r="757" customFormat="1" ht="13.5" spans="1:3">
      <c r="A757" s="391">
        <v>2110599</v>
      </c>
      <c r="B757" s="395" t="s">
        <v>1491</v>
      </c>
      <c r="C757" s="393">
        <v>0</v>
      </c>
    </row>
    <row r="758" customFormat="1" ht="13.5" spans="1:3">
      <c r="A758" s="388">
        <v>21106</v>
      </c>
      <c r="B758" s="402" t="s">
        <v>1493</v>
      </c>
      <c r="C758" s="390">
        <v>19</v>
      </c>
    </row>
    <row r="759" customFormat="1" ht="13.5" spans="1:3">
      <c r="A759" s="391">
        <v>2110602</v>
      </c>
      <c r="B759" s="395" t="s">
        <v>1495</v>
      </c>
      <c r="C759" s="393">
        <v>0</v>
      </c>
    </row>
    <row r="760" customFormat="1" ht="13.5" spans="1:3">
      <c r="A760" s="391">
        <v>2110603</v>
      </c>
      <c r="B760" s="395" t="s">
        <v>1497</v>
      </c>
      <c r="C760" s="393">
        <v>0</v>
      </c>
    </row>
    <row r="761" customFormat="1" ht="13.5" spans="1:3">
      <c r="A761" s="391">
        <v>2110604</v>
      </c>
      <c r="B761" s="395" t="s">
        <v>1499</v>
      </c>
      <c r="C761" s="393">
        <v>0</v>
      </c>
    </row>
    <row r="762" customFormat="1" ht="13.5" spans="1:3">
      <c r="A762" s="391">
        <v>2110605</v>
      </c>
      <c r="B762" s="395" t="s">
        <v>1501</v>
      </c>
      <c r="C762" s="393">
        <v>0</v>
      </c>
    </row>
    <row r="763" customFormat="1" ht="13.5" spans="1:3">
      <c r="A763" s="391">
        <v>2110699</v>
      </c>
      <c r="B763" s="395" t="s">
        <v>1503</v>
      </c>
      <c r="C763" s="393">
        <v>19</v>
      </c>
    </row>
    <row r="764" customFormat="1" ht="13.5" spans="1:3">
      <c r="A764" s="388">
        <v>21107</v>
      </c>
      <c r="B764" s="402" t="s">
        <v>1505</v>
      </c>
      <c r="C764" s="390">
        <v>0</v>
      </c>
    </row>
    <row r="765" customFormat="1" ht="13.5" spans="1:3">
      <c r="A765" s="391">
        <v>2110704</v>
      </c>
      <c r="B765" s="395" t="s">
        <v>1507</v>
      </c>
      <c r="C765" s="393">
        <v>0</v>
      </c>
    </row>
    <row r="766" customFormat="1" ht="13.5" spans="1:3">
      <c r="A766" s="391">
        <v>2110799</v>
      </c>
      <c r="B766" s="395" t="s">
        <v>1509</v>
      </c>
      <c r="C766" s="393">
        <v>0</v>
      </c>
    </row>
    <row r="767" customFormat="1" ht="13.5" spans="1:3">
      <c r="A767" s="388">
        <v>21108</v>
      </c>
      <c r="B767" s="402" t="s">
        <v>1511</v>
      </c>
      <c r="C767" s="390">
        <v>0</v>
      </c>
    </row>
    <row r="768" customFormat="1" ht="13.5" spans="1:3">
      <c r="A768" s="391">
        <v>2110804</v>
      </c>
      <c r="B768" s="395" t="s">
        <v>1513</v>
      </c>
      <c r="C768" s="393">
        <v>0</v>
      </c>
    </row>
    <row r="769" customFormat="1" ht="13.5" spans="1:3">
      <c r="A769" s="391">
        <v>2110899</v>
      </c>
      <c r="B769" s="395" t="s">
        <v>1515</v>
      </c>
      <c r="C769" s="393">
        <v>0</v>
      </c>
    </row>
    <row r="770" customFormat="1" ht="13.5" spans="1:3">
      <c r="A770" s="388">
        <v>21109</v>
      </c>
      <c r="B770" s="402" t="s">
        <v>1517</v>
      </c>
      <c r="C770" s="390">
        <v>0</v>
      </c>
    </row>
    <row r="771" customFormat="1" ht="13.5" spans="1:3">
      <c r="A771" s="388">
        <v>21110</v>
      </c>
      <c r="B771" s="402" t="s">
        <v>1521</v>
      </c>
      <c r="C771" s="390">
        <v>0</v>
      </c>
    </row>
    <row r="772" customFormat="1" ht="13.5" spans="1:3">
      <c r="A772" s="388">
        <v>21111</v>
      </c>
      <c r="B772" s="402" t="s">
        <v>1525</v>
      </c>
      <c r="C772" s="390">
        <v>0</v>
      </c>
    </row>
    <row r="773" customFormat="1" ht="13.5" spans="1:3">
      <c r="A773" s="391">
        <v>2111101</v>
      </c>
      <c r="B773" s="395" t="s">
        <v>1527</v>
      </c>
      <c r="C773" s="393">
        <v>0</v>
      </c>
    </row>
    <row r="774" customFormat="1" ht="13.5" spans="1:3">
      <c r="A774" s="391">
        <v>2111102</v>
      </c>
      <c r="B774" s="395" t="s">
        <v>1529</v>
      </c>
      <c r="C774" s="393">
        <v>0</v>
      </c>
    </row>
    <row r="775" customFormat="1" ht="13.5" spans="1:3">
      <c r="A775" s="391">
        <v>2111103</v>
      </c>
      <c r="B775" s="395" t="s">
        <v>1531</v>
      </c>
      <c r="C775" s="393">
        <v>0</v>
      </c>
    </row>
    <row r="776" customFormat="1" ht="13.5" spans="1:3">
      <c r="A776" s="391">
        <v>2111104</v>
      </c>
      <c r="B776" s="395" t="s">
        <v>1533</v>
      </c>
      <c r="C776" s="393">
        <v>0</v>
      </c>
    </row>
    <row r="777" customFormat="1" ht="13.5" spans="1:3">
      <c r="A777" s="391">
        <v>2111199</v>
      </c>
      <c r="B777" s="395" t="s">
        <v>1535</v>
      </c>
      <c r="C777" s="393">
        <v>0</v>
      </c>
    </row>
    <row r="778" customFormat="1" ht="13.5" spans="1:3">
      <c r="A778" s="388">
        <v>21112</v>
      </c>
      <c r="B778" s="402" t="s">
        <v>1537</v>
      </c>
      <c r="C778" s="390">
        <v>0</v>
      </c>
    </row>
    <row r="779" customFormat="1" ht="13.5" spans="1:3">
      <c r="A779" s="388">
        <v>21113</v>
      </c>
      <c r="B779" s="402" t="s">
        <v>1541</v>
      </c>
      <c r="C779" s="390">
        <v>0</v>
      </c>
    </row>
    <row r="780" customFormat="1" ht="13.5" spans="1:3">
      <c r="A780" s="388">
        <v>21114</v>
      </c>
      <c r="B780" s="402" t="s">
        <v>1545</v>
      </c>
      <c r="C780" s="390">
        <v>0</v>
      </c>
    </row>
    <row r="781" customFormat="1" ht="13.5" spans="1:3">
      <c r="A781" s="391">
        <v>2111401</v>
      </c>
      <c r="B781" s="395" t="s">
        <v>137</v>
      </c>
      <c r="C781" s="393">
        <v>0</v>
      </c>
    </row>
    <row r="782" customFormat="1" ht="13.5" spans="1:3">
      <c r="A782" s="391">
        <v>2111402</v>
      </c>
      <c r="B782" s="395" t="s">
        <v>139</v>
      </c>
      <c r="C782" s="393">
        <v>0</v>
      </c>
    </row>
    <row r="783" customFormat="1" ht="13.5" spans="1:3">
      <c r="A783" s="391">
        <v>2111403</v>
      </c>
      <c r="B783" s="395" t="s">
        <v>141</v>
      </c>
      <c r="C783" s="393">
        <v>0</v>
      </c>
    </row>
    <row r="784" customFormat="1" ht="13.5" spans="1:3">
      <c r="A784" s="391">
        <v>2111406</v>
      </c>
      <c r="B784" s="395" t="s">
        <v>1550</v>
      </c>
      <c r="C784" s="393">
        <v>0</v>
      </c>
    </row>
    <row r="785" customFormat="1" ht="13.5" spans="1:3">
      <c r="A785" s="391">
        <v>2111407</v>
      </c>
      <c r="B785" s="395" t="s">
        <v>1552</v>
      </c>
      <c r="C785" s="393">
        <v>0</v>
      </c>
    </row>
    <row r="786" customFormat="1" ht="13.5" spans="1:3">
      <c r="A786" s="391">
        <v>2111408</v>
      </c>
      <c r="B786" s="395" t="s">
        <v>1554</v>
      </c>
      <c r="C786" s="393">
        <v>0</v>
      </c>
    </row>
    <row r="787" customFormat="1" ht="13.5" spans="1:3">
      <c r="A787" s="391">
        <v>2111411</v>
      </c>
      <c r="B787" s="395" t="s">
        <v>238</v>
      </c>
      <c r="C787" s="393">
        <v>0</v>
      </c>
    </row>
    <row r="788" customFormat="1" ht="13.5" spans="1:3">
      <c r="A788" s="391">
        <v>2111413</v>
      </c>
      <c r="B788" s="395" t="s">
        <v>1557</v>
      </c>
      <c r="C788" s="393">
        <v>0</v>
      </c>
    </row>
    <row r="789" customFormat="1" ht="13.5" spans="1:3">
      <c r="A789" s="391">
        <v>2111450</v>
      </c>
      <c r="B789" s="395" t="s">
        <v>155</v>
      </c>
      <c r="C789" s="393">
        <v>0</v>
      </c>
    </row>
    <row r="790" customFormat="1" ht="13.5" spans="1:3">
      <c r="A790" s="391">
        <v>2111499</v>
      </c>
      <c r="B790" s="395" t="s">
        <v>1560</v>
      </c>
      <c r="C790" s="393">
        <v>0</v>
      </c>
    </row>
    <row r="791" customFormat="1" ht="13.5" spans="1:3">
      <c r="A791" s="388">
        <v>21199</v>
      </c>
      <c r="B791" s="402" t="s">
        <v>1562</v>
      </c>
      <c r="C791" s="390">
        <v>0</v>
      </c>
    </row>
    <row r="792" customFormat="1" ht="13.5" spans="1:3">
      <c r="A792" s="391">
        <v>2119999</v>
      </c>
      <c r="B792" s="395" t="s">
        <v>1564</v>
      </c>
      <c r="C792" s="393">
        <v>0</v>
      </c>
    </row>
    <row r="793" customFormat="1" ht="13.5" spans="1:3">
      <c r="A793" s="385">
        <v>212</v>
      </c>
      <c r="B793" s="386" t="s">
        <v>1566</v>
      </c>
      <c r="C793" s="387">
        <v>9388</v>
      </c>
    </row>
    <row r="794" customFormat="1" ht="13.5" spans="1:3">
      <c r="A794" s="388">
        <v>21201</v>
      </c>
      <c r="B794" s="402" t="s">
        <v>1568</v>
      </c>
      <c r="C794" s="390">
        <v>3136</v>
      </c>
    </row>
    <row r="795" customFormat="1" ht="13.5" spans="1:3">
      <c r="A795" s="391">
        <v>2120101</v>
      </c>
      <c r="B795" s="395" t="s">
        <v>137</v>
      </c>
      <c r="C795" s="393">
        <v>669</v>
      </c>
    </row>
    <row r="796" customFormat="1" ht="13.5" spans="1:3">
      <c r="A796" s="391">
        <v>2120102</v>
      </c>
      <c r="B796" s="395" t="s">
        <v>139</v>
      </c>
      <c r="C796" s="393">
        <v>0</v>
      </c>
    </row>
    <row r="797" customFormat="1" ht="13.5" spans="1:3">
      <c r="A797" s="391">
        <v>2120103</v>
      </c>
      <c r="B797" s="395" t="s">
        <v>141</v>
      </c>
      <c r="C797" s="393">
        <v>0</v>
      </c>
    </row>
    <row r="798" customFormat="1" ht="13.5" spans="1:3">
      <c r="A798" s="391">
        <v>2120104</v>
      </c>
      <c r="B798" s="395" t="s">
        <v>1573</v>
      </c>
      <c r="C798" s="393">
        <v>1260</v>
      </c>
    </row>
    <row r="799" customFormat="1" ht="13.5" spans="1:3">
      <c r="A799" s="391">
        <v>2120105</v>
      </c>
      <c r="B799" s="395" t="s">
        <v>1575</v>
      </c>
      <c r="C799" s="393">
        <v>0</v>
      </c>
    </row>
    <row r="800" customFormat="1" ht="13.5" spans="1:3">
      <c r="A800" s="391">
        <v>2120106</v>
      </c>
      <c r="B800" s="395" t="s">
        <v>1577</v>
      </c>
      <c r="C800" s="393">
        <v>0</v>
      </c>
    </row>
    <row r="801" customFormat="1" ht="13.5" spans="1:3">
      <c r="A801" s="391">
        <v>2120107</v>
      </c>
      <c r="B801" s="395" t="s">
        <v>1579</v>
      </c>
      <c r="C801" s="393">
        <v>0</v>
      </c>
    </row>
    <row r="802" customFormat="1" ht="13.5" spans="1:3">
      <c r="A802" s="391">
        <v>2120109</v>
      </c>
      <c r="B802" s="395" t="s">
        <v>1581</v>
      </c>
      <c r="C802" s="393">
        <v>0</v>
      </c>
    </row>
    <row r="803" customFormat="1" ht="13.5" spans="1:3">
      <c r="A803" s="391">
        <v>2120110</v>
      </c>
      <c r="B803" s="395" t="s">
        <v>1583</v>
      </c>
      <c r="C803" s="393">
        <v>0</v>
      </c>
    </row>
    <row r="804" customFormat="1" ht="13.5" spans="1:3">
      <c r="A804" s="391">
        <v>2120199</v>
      </c>
      <c r="B804" s="395" t="s">
        <v>1585</v>
      </c>
      <c r="C804" s="393">
        <v>1207</v>
      </c>
    </row>
    <row r="805" customFormat="1" ht="13.5" spans="1:3">
      <c r="A805" s="388">
        <v>21202</v>
      </c>
      <c r="B805" s="402" t="s">
        <v>1587</v>
      </c>
      <c r="C805" s="390">
        <v>0</v>
      </c>
    </row>
    <row r="806" customFormat="1" ht="13.5" spans="1:3">
      <c r="A806" s="388">
        <v>21203</v>
      </c>
      <c r="B806" s="402" t="s">
        <v>1591</v>
      </c>
      <c r="C806" s="390">
        <v>2003</v>
      </c>
    </row>
    <row r="807" customFormat="1" ht="13.5" spans="1:3">
      <c r="A807" s="391">
        <v>2120303</v>
      </c>
      <c r="B807" s="395" t="s">
        <v>1593</v>
      </c>
      <c r="C807" s="393">
        <v>0</v>
      </c>
    </row>
    <row r="808" customFormat="1" ht="13.5" spans="1:3">
      <c r="A808" s="391">
        <v>2120399</v>
      </c>
      <c r="B808" s="395" t="s">
        <v>1595</v>
      </c>
      <c r="C808" s="393">
        <v>2003</v>
      </c>
    </row>
    <row r="809" customFormat="1" ht="13.5" spans="1:3">
      <c r="A809" s="388">
        <v>21205</v>
      </c>
      <c r="B809" s="402" t="s">
        <v>1597</v>
      </c>
      <c r="C809" s="390">
        <v>2994</v>
      </c>
    </row>
    <row r="810" customFormat="1" ht="13.5" spans="1:3">
      <c r="A810" s="391">
        <v>2120501</v>
      </c>
      <c r="B810" s="395" t="s">
        <v>1599</v>
      </c>
      <c r="C810" s="393">
        <v>2994</v>
      </c>
    </row>
    <row r="811" customFormat="1" ht="13.5" spans="1:3">
      <c r="A811" s="388">
        <v>21206</v>
      </c>
      <c r="B811" s="402" t="s">
        <v>1601</v>
      </c>
      <c r="C811" s="390">
        <v>0</v>
      </c>
    </row>
    <row r="812" customFormat="1" ht="13.5" spans="1:3">
      <c r="A812" s="391">
        <v>2120601</v>
      </c>
      <c r="B812" s="395" t="s">
        <v>1603</v>
      </c>
      <c r="C812" s="393">
        <v>0</v>
      </c>
    </row>
    <row r="813" customFormat="1" ht="13.5" spans="1:3">
      <c r="A813" s="388">
        <v>21299</v>
      </c>
      <c r="B813" s="402" t="s">
        <v>1605</v>
      </c>
      <c r="C813" s="390">
        <v>1255</v>
      </c>
    </row>
    <row r="814" customFormat="1" ht="13.5" spans="1:3">
      <c r="A814" s="391">
        <v>2129999</v>
      </c>
      <c r="B814" s="395" t="s">
        <v>1607</v>
      </c>
      <c r="C814" s="393">
        <v>1255</v>
      </c>
    </row>
    <row r="815" customFormat="1" ht="13.5" spans="1:3">
      <c r="A815" s="385">
        <v>213</v>
      </c>
      <c r="B815" s="386" t="s">
        <v>1609</v>
      </c>
      <c r="C815" s="387">
        <v>106395</v>
      </c>
    </row>
    <row r="816" customFormat="1" ht="13.5" spans="1:3">
      <c r="A816" s="388">
        <v>21301</v>
      </c>
      <c r="B816" s="402" t="s">
        <v>1611</v>
      </c>
      <c r="C816" s="390">
        <v>14649</v>
      </c>
    </row>
    <row r="817" customFormat="1" ht="13.5" spans="1:3">
      <c r="A817" s="391">
        <v>2130101</v>
      </c>
      <c r="B817" s="395" t="s">
        <v>137</v>
      </c>
      <c r="C817" s="393">
        <v>1017</v>
      </c>
    </row>
    <row r="818" customFormat="1" ht="13.5" spans="1:3">
      <c r="A818" s="391">
        <v>2130102</v>
      </c>
      <c r="B818" s="395" t="s">
        <v>139</v>
      </c>
      <c r="C818" s="393">
        <v>0</v>
      </c>
    </row>
    <row r="819" customFormat="1" ht="13.5" spans="1:3">
      <c r="A819" s="391">
        <v>2130103</v>
      </c>
      <c r="B819" s="395" t="s">
        <v>141</v>
      </c>
      <c r="C819" s="393">
        <v>0</v>
      </c>
    </row>
    <row r="820" customFormat="1" ht="13.5" spans="1:3">
      <c r="A820" s="391">
        <v>2130104</v>
      </c>
      <c r="B820" s="395" t="s">
        <v>155</v>
      </c>
      <c r="C820" s="393">
        <v>1322</v>
      </c>
    </row>
    <row r="821" customFormat="1" ht="13.5" spans="1:3">
      <c r="A821" s="391">
        <v>2130105</v>
      </c>
      <c r="B821" s="395" t="s">
        <v>1617</v>
      </c>
      <c r="C821" s="393">
        <v>0</v>
      </c>
    </row>
    <row r="822" customFormat="1" ht="13.5" spans="1:3">
      <c r="A822" s="391">
        <v>2130106</v>
      </c>
      <c r="B822" s="395" t="s">
        <v>1619</v>
      </c>
      <c r="C822" s="393">
        <v>1767</v>
      </c>
    </row>
    <row r="823" customFormat="1" ht="13.5" spans="1:3">
      <c r="A823" s="391">
        <v>2130108</v>
      </c>
      <c r="B823" s="395" t="s">
        <v>1621</v>
      </c>
      <c r="C823" s="393">
        <v>171</v>
      </c>
    </row>
    <row r="824" customFormat="1" ht="13.5" spans="1:3">
      <c r="A824" s="391">
        <v>2130109</v>
      </c>
      <c r="B824" s="395" t="s">
        <v>1623</v>
      </c>
      <c r="C824" s="393">
        <v>5</v>
      </c>
    </row>
    <row r="825" customFormat="1" ht="13.5" spans="1:3">
      <c r="A825" s="391">
        <v>2130110</v>
      </c>
      <c r="B825" s="395" t="s">
        <v>1625</v>
      </c>
      <c r="C825" s="393">
        <v>20</v>
      </c>
    </row>
    <row r="826" customFormat="1" ht="13.5" spans="1:3">
      <c r="A826" s="391">
        <v>2130111</v>
      </c>
      <c r="B826" s="395" t="s">
        <v>1627</v>
      </c>
      <c r="C826" s="393">
        <v>0</v>
      </c>
    </row>
    <row r="827" customFormat="1" ht="13.5" spans="1:3">
      <c r="A827" s="391">
        <v>2130112</v>
      </c>
      <c r="B827" s="395" t="s">
        <v>1629</v>
      </c>
      <c r="C827" s="393">
        <v>0</v>
      </c>
    </row>
    <row r="828" customFormat="1" ht="13.5" spans="1:3">
      <c r="A828" s="391">
        <v>2130114</v>
      </c>
      <c r="B828" s="395" t="s">
        <v>1631</v>
      </c>
      <c r="C828" s="393">
        <v>0</v>
      </c>
    </row>
    <row r="829" customFormat="1" ht="13.5" spans="1:3">
      <c r="A829" s="391">
        <v>2130119</v>
      </c>
      <c r="B829" s="395" t="s">
        <v>1633</v>
      </c>
      <c r="C829" s="393">
        <v>0</v>
      </c>
    </row>
    <row r="830" customFormat="1" ht="13.5" spans="1:3">
      <c r="A830" s="391">
        <v>2130120</v>
      </c>
      <c r="B830" s="395" t="s">
        <v>1635</v>
      </c>
      <c r="C830" s="393">
        <v>0</v>
      </c>
    </row>
    <row r="831" customFormat="1" ht="13.5" spans="1:3">
      <c r="A831" s="391">
        <v>2130121</v>
      </c>
      <c r="B831" s="395" t="s">
        <v>1637</v>
      </c>
      <c r="C831" s="393">
        <v>0</v>
      </c>
    </row>
    <row r="832" customFormat="1" ht="13.5" spans="1:3">
      <c r="A832" s="391">
        <v>2130122</v>
      </c>
      <c r="B832" s="395" t="s">
        <v>1639</v>
      </c>
      <c r="C832" s="393">
        <v>7618</v>
      </c>
    </row>
    <row r="833" customFormat="1" ht="13.5" spans="1:3">
      <c r="A833" s="391">
        <v>2130124</v>
      </c>
      <c r="B833" s="395" t="s">
        <v>1641</v>
      </c>
      <c r="C833" s="393">
        <v>111</v>
      </c>
    </row>
    <row r="834" customFormat="1" ht="13.5" spans="1:3">
      <c r="A834" s="391">
        <v>2130125</v>
      </c>
      <c r="B834" s="395" t="s">
        <v>1643</v>
      </c>
      <c r="C834" s="393">
        <v>0</v>
      </c>
    </row>
    <row r="835" customFormat="1" ht="13.5" spans="1:3">
      <c r="A835" s="391">
        <v>2130126</v>
      </c>
      <c r="B835" s="395" t="s">
        <v>1645</v>
      </c>
      <c r="C835" s="393">
        <v>0</v>
      </c>
    </row>
    <row r="836" customFormat="1" ht="13.5" spans="1:3">
      <c r="A836" s="391">
        <v>2130135</v>
      </c>
      <c r="B836" s="395" t="s">
        <v>1647</v>
      </c>
      <c r="C836" s="393">
        <v>670</v>
      </c>
    </row>
    <row r="837" customFormat="1" ht="13.5" spans="1:3">
      <c r="A837" s="391">
        <v>2130142</v>
      </c>
      <c r="B837" s="395" t="s">
        <v>1649</v>
      </c>
      <c r="C837" s="393">
        <v>0</v>
      </c>
    </row>
    <row r="838" customFormat="1" ht="13.5" spans="1:3">
      <c r="A838" s="391">
        <v>2130148</v>
      </c>
      <c r="B838" s="395" t="s">
        <v>1651</v>
      </c>
      <c r="C838" s="393">
        <v>0</v>
      </c>
    </row>
    <row r="839" customFormat="1" ht="13.5" spans="1:3">
      <c r="A839" s="391">
        <v>2130152</v>
      </c>
      <c r="B839" s="395" t="s">
        <v>1653</v>
      </c>
      <c r="C839" s="393">
        <v>576</v>
      </c>
    </row>
    <row r="840" customFormat="1" ht="13.5" spans="1:3">
      <c r="A840" s="391">
        <v>2130153</v>
      </c>
      <c r="B840" s="395" t="s">
        <v>1655</v>
      </c>
      <c r="C840" s="393">
        <v>1190</v>
      </c>
    </row>
    <row r="841" customFormat="1" ht="13.5" spans="1:3">
      <c r="A841" s="391">
        <v>2130199</v>
      </c>
      <c r="B841" s="395" t="s">
        <v>1657</v>
      </c>
      <c r="C841" s="393">
        <v>182</v>
      </c>
    </row>
    <row r="842" customFormat="1" ht="13.5" spans="1:3">
      <c r="A842" s="388">
        <v>21302</v>
      </c>
      <c r="B842" s="402" t="s">
        <v>1659</v>
      </c>
      <c r="C842" s="390">
        <v>17159</v>
      </c>
    </row>
    <row r="843" customFormat="1" ht="13.5" spans="1:3">
      <c r="A843" s="391">
        <v>2130201</v>
      </c>
      <c r="B843" s="395" t="s">
        <v>137</v>
      </c>
      <c r="C843" s="393">
        <v>373</v>
      </c>
    </row>
    <row r="844" customFormat="1" ht="13.5" spans="1:3">
      <c r="A844" s="391">
        <v>2130202</v>
      </c>
      <c r="B844" s="395" t="s">
        <v>139</v>
      </c>
      <c r="C844" s="393">
        <v>0</v>
      </c>
    </row>
    <row r="845" customFormat="1" ht="13.5" spans="1:3">
      <c r="A845" s="391">
        <v>2130203</v>
      </c>
      <c r="B845" s="395" t="s">
        <v>141</v>
      </c>
      <c r="C845" s="393">
        <v>0</v>
      </c>
    </row>
    <row r="846" customFormat="1" ht="13.5" spans="1:3">
      <c r="A846" s="391">
        <v>2130204</v>
      </c>
      <c r="B846" s="395" t="s">
        <v>1664</v>
      </c>
      <c r="C846" s="393">
        <v>2452</v>
      </c>
    </row>
    <row r="847" customFormat="1" ht="13.5" spans="1:3">
      <c r="A847" s="391">
        <v>2130205</v>
      </c>
      <c r="B847" s="395" t="s">
        <v>1666</v>
      </c>
      <c r="C847" s="393">
        <v>5700</v>
      </c>
    </row>
    <row r="848" customFormat="1" ht="13.5" spans="1:3">
      <c r="A848" s="391">
        <v>2130206</v>
      </c>
      <c r="B848" s="395" t="s">
        <v>1668</v>
      </c>
      <c r="C848" s="393">
        <v>0</v>
      </c>
    </row>
    <row r="849" customFormat="1" ht="13.5" spans="1:3">
      <c r="A849" s="391">
        <v>2130207</v>
      </c>
      <c r="B849" s="395" t="s">
        <v>1670</v>
      </c>
      <c r="C849" s="393">
        <v>891</v>
      </c>
    </row>
    <row r="850" customFormat="1" ht="13.5" spans="1:3">
      <c r="A850" s="391">
        <v>2130209</v>
      </c>
      <c r="B850" s="395" t="s">
        <v>1672</v>
      </c>
      <c r="C850" s="393">
        <v>7072</v>
      </c>
    </row>
    <row r="851" customFormat="1" ht="13.5" spans="1:3">
      <c r="A851" s="391">
        <v>2130211</v>
      </c>
      <c r="B851" s="395" t="s">
        <v>1674</v>
      </c>
      <c r="C851" s="393">
        <v>28</v>
      </c>
    </row>
    <row r="852" customFormat="1" ht="13.5" spans="1:3">
      <c r="A852" s="391">
        <v>2130212</v>
      </c>
      <c r="B852" s="395" t="s">
        <v>1676</v>
      </c>
      <c r="C852" s="393">
        <v>0</v>
      </c>
    </row>
    <row r="853" customFormat="1" ht="13.5" spans="1:3">
      <c r="A853" s="391">
        <v>2130213</v>
      </c>
      <c r="B853" s="395" t="s">
        <v>1678</v>
      </c>
      <c r="C853" s="393">
        <v>0</v>
      </c>
    </row>
    <row r="854" customFormat="1" ht="13.5" spans="1:3">
      <c r="A854" s="391">
        <v>2130217</v>
      </c>
      <c r="B854" s="395" t="s">
        <v>1680</v>
      </c>
      <c r="C854" s="393">
        <v>0</v>
      </c>
    </row>
    <row r="855" customFormat="1" ht="13.5" spans="1:3">
      <c r="A855" s="391">
        <v>2130220</v>
      </c>
      <c r="B855" s="395" t="s">
        <v>1682</v>
      </c>
      <c r="C855" s="393">
        <v>0</v>
      </c>
    </row>
    <row r="856" customFormat="1" ht="13.5" spans="1:3">
      <c r="A856" s="391">
        <v>2130221</v>
      </c>
      <c r="B856" s="395" t="s">
        <v>1684</v>
      </c>
      <c r="C856" s="393">
        <v>0</v>
      </c>
    </row>
    <row r="857" customFormat="1" ht="13.5" spans="1:3">
      <c r="A857" s="391">
        <v>2130223</v>
      </c>
      <c r="B857" s="395" t="s">
        <v>1686</v>
      </c>
      <c r="C857" s="393">
        <v>0</v>
      </c>
    </row>
    <row r="858" customFormat="1" ht="13.5" spans="1:3">
      <c r="A858" s="391">
        <v>2130226</v>
      </c>
      <c r="B858" s="395" t="s">
        <v>1688</v>
      </c>
      <c r="C858" s="393">
        <v>70</v>
      </c>
    </row>
    <row r="859" customFormat="1" ht="13.5" spans="1:3">
      <c r="A859" s="391">
        <v>2130227</v>
      </c>
      <c r="B859" s="395" t="s">
        <v>1690</v>
      </c>
      <c r="C859" s="393">
        <v>0</v>
      </c>
    </row>
    <row r="860" customFormat="1" ht="13.5" spans="1:3">
      <c r="A860" s="391">
        <v>2130234</v>
      </c>
      <c r="B860" s="395" t="s">
        <v>1692</v>
      </c>
      <c r="C860" s="393">
        <v>573</v>
      </c>
    </row>
    <row r="861" customFormat="1" ht="13.5" spans="1:3">
      <c r="A861" s="391">
        <v>2130236</v>
      </c>
      <c r="B861" s="395" t="s">
        <v>1694</v>
      </c>
      <c r="C861" s="393">
        <v>0</v>
      </c>
    </row>
    <row r="862" customFormat="1" ht="13.5" spans="1:3">
      <c r="A862" s="391">
        <v>2130237</v>
      </c>
      <c r="B862" s="395" t="s">
        <v>1629</v>
      </c>
      <c r="C862" s="393">
        <v>0</v>
      </c>
    </row>
    <row r="863" customFormat="1" ht="13.5" spans="1:3">
      <c r="A863" s="391">
        <v>2130299</v>
      </c>
      <c r="B863" s="395" t="s">
        <v>1697</v>
      </c>
      <c r="C863" s="393">
        <v>0</v>
      </c>
    </row>
    <row r="864" customFormat="1" ht="13.5" spans="1:3">
      <c r="A864" s="388">
        <v>21303</v>
      </c>
      <c r="B864" s="402" t="s">
        <v>1699</v>
      </c>
      <c r="C864" s="390">
        <v>5850</v>
      </c>
    </row>
    <row r="865" customFormat="1" ht="13.5" spans="1:3">
      <c r="A865" s="391">
        <v>2130301</v>
      </c>
      <c r="B865" s="395" t="s">
        <v>137</v>
      </c>
      <c r="C865" s="393">
        <v>254</v>
      </c>
    </row>
    <row r="866" customFormat="1" ht="13.5" spans="1:3">
      <c r="A866" s="391">
        <v>2130302</v>
      </c>
      <c r="B866" s="395" t="s">
        <v>139</v>
      </c>
      <c r="C866" s="393">
        <v>147</v>
      </c>
    </row>
    <row r="867" customFormat="1" ht="13.5" spans="1:3">
      <c r="A867" s="391">
        <v>2130303</v>
      </c>
      <c r="B867" s="395" t="s">
        <v>141</v>
      </c>
      <c r="C867" s="393">
        <v>0</v>
      </c>
    </row>
    <row r="868" customFormat="1" ht="13.5" spans="1:3">
      <c r="A868" s="391">
        <v>2130304</v>
      </c>
      <c r="B868" s="395" t="s">
        <v>1704</v>
      </c>
      <c r="C868" s="393">
        <v>920</v>
      </c>
    </row>
    <row r="869" customFormat="1" ht="13.5" spans="1:3">
      <c r="A869" s="391">
        <v>2130305</v>
      </c>
      <c r="B869" s="395" t="s">
        <v>1706</v>
      </c>
      <c r="C869" s="393">
        <v>4000</v>
      </c>
    </row>
    <row r="870" customFormat="1" ht="13.5" spans="1:3">
      <c r="A870" s="391">
        <v>2130306</v>
      </c>
      <c r="B870" s="395" t="s">
        <v>1708</v>
      </c>
      <c r="C870" s="393">
        <v>179</v>
      </c>
    </row>
    <row r="871" customFormat="1" ht="13.5" spans="1:3">
      <c r="A871" s="391">
        <v>2130307</v>
      </c>
      <c r="B871" s="395" t="s">
        <v>1710</v>
      </c>
      <c r="C871" s="393">
        <v>0</v>
      </c>
    </row>
    <row r="872" customFormat="1" ht="13.5" spans="1:3">
      <c r="A872" s="391">
        <v>2130308</v>
      </c>
      <c r="B872" s="395" t="s">
        <v>1712</v>
      </c>
      <c r="C872" s="393">
        <v>0</v>
      </c>
    </row>
    <row r="873" customFormat="1" ht="13.5" spans="1:3">
      <c r="A873" s="391">
        <v>2130309</v>
      </c>
      <c r="B873" s="395" t="s">
        <v>1714</v>
      </c>
      <c r="C873" s="393">
        <v>0</v>
      </c>
    </row>
    <row r="874" customFormat="1" ht="13.5" spans="1:3">
      <c r="A874" s="391">
        <v>2130310</v>
      </c>
      <c r="B874" s="395" t="s">
        <v>1716</v>
      </c>
      <c r="C874" s="393">
        <v>0</v>
      </c>
    </row>
    <row r="875" customFormat="1" ht="13.5" spans="1:3">
      <c r="A875" s="391">
        <v>2130311</v>
      </c>
      <c r="B875" s="395" t="s">
        <v>1718</v>
      </c>
      <c r="C875" s="393">
        <v>0</v>
      </c>
    </row>
    <row r="876" customFormat="1" ht="13.5" spans="1:3">
      <c r="A876" s="391">
        <v>2130312</v>
      </c>
      <c r="B876" s="395" t="s">
        <v>1720</v>
      </c>
      <c r="C876" s="393">
        <v>0</v>
      </c>
    </row>
    <row r="877" customFormat="1" ht="13.5" spans="1:3">
      <c r="A877" s="391">
        <v>2130313</v>
      </c>
      <c r="B877" s="395" t="s">
        <v>1722</v>
      </c>
      <c r="C877" s="393">
        <v>0</v>
      </c>
    </row>
    <row r="878" customFormat="1" ht="13.5" spans="1:3">
      <c r="A878" s="391">
        <v>2130314</v>
      </c>
      <c r="B878" s="395" t="s">
        <v>1724</v>
      </c>
      <c r="C878" s="393">
        <v>5</v>
      </c>
    </row>
    <row r="879" customFormat="1" ht="13.5" spans="1:3">
      <c r="A879" s="391">
        <v>2130315</v>
      </c>
      <c r="B879" s="395" t="s">
        <v>1726</v>
      </c>
      <c r="C879" s="393">
        <v>0</v>
      </c>
    </row>
    <row r="880" customFormat="1" ht="13.5" spans="1:3">
      <c r="A880" s="391">
        <v>2130316</v>
      </c>
      <c r="B880" s="395" t="s">
        <v>1728</v>
      </c>
      <c r="C880" s="393">
        <v>345</v>
      </c>
    </row>
    <row r="881" customFormat="1" ht="13.5" spans="1:3">
      <c r="A881" s="391">
        <v>2130317</v>
      </c>
      <c r="B881" s="395" t="s">
        <v>1730</v>
      </c>
      <c r="C881" s="393">
        <v>0</v>
      </c>
    </row>
    <row r="882" customFormat="1" ht="13.5" spans="1:3">
      <c r="A882" s="391">
        <v>2130318</v>
      </c>
      <c r="B882" s="395" t="s">
        <v>1732</v>
      </c>
      <c r="C882" s="393">
        <v>0</v>
      </c>
    </row>
    <row r="883" customFormat="1" ht="13.5" spans="1:3">
      <c r="A883" s="391">
        <v>2130319</v>
      </c>
      <c r="B883" s="395" t="s">
        <v>1734</v>
      </c>
      <c r="C883" s="393">
        <v>0</v>
      </c>
    </row>
    <row r="884" customFormat="1" ht="13.5" spans="1:3">
      <c r="A884" s="391">
        <v>2130321</v>
      </c>
      <c r="B884" s="395" t="s">
        <v>1736</v>
      </c>
      <c r="C884" s="393">
        <v>0</v>
      </c>
    </row>
    <row r="885" customFormat="1" ht="13.5" spans="1:3">
      <c r="A885" s="391">
        <v>2130322</v>
      </c>
      <c r="B885" s="395" t="s">
        <v>1738</v>
      </c>
      <c r="C885" s="393">
        <v>0</v>
      </c>
    </row>
    <row r="886" customFormat="1" ht="13.5" spans="1:3">
      <c r="A886" s="391">
        <v>2130333</v>
      </c>
      <c r="B886" s="395" t="s">
        <v>1686</v>
      </c>
      <c r="C886" s="393">
        <v>0</v>
      </c>
    </row>
    <row r="887" customFormat="1" ht="13.5" spans="1:3">
      <c r="A887" s="391">
        <v>2130334</v>
      </c>
      <c r="B887" s="395" t="s">
        <v>1741</v>
      </c>
      <c r="C887" s="393">
        <v>0</v>
      </c>
    </row>
    <row r="888" customFormat="1" ht="13.5" spans="1:3">
      <c r="A888" s="391">
        <v>2130335</v>
      </c>
      <c r="B888" s="395" t="s">
        <v>3248</v>
      </c>
      <c r="C888" s="393">
        <v>0</v>
      </c>
    </row>
    <row r="889" customFormat="1" ht="13.5" spans="1:3">
      <c r="A889" s="391">
        <v>2130336</v>
      </c>
      <c r="B889" s="395" t="s">
        <v>1745</v>
      </c>
      <c r="C889" s="393">
        <v>0</v>
      </c>
    </row>
    <row r="890" customFormat="1" ht="13.5" spans="1:3">
      <c r="A890" s="391">
        <v>2130337</v>
      </c>
      <c r="B890" s="395" t="s">
        <v>1747</v>
      </c>
      <c r="C890" s="393">
        <v>0</v>
      </c>
    </row>
    <row r="891" customFormat="1" ht="13.5" spans="1:3">
      <c r="A891" s="391">
        <v>2130399</v>
      </c>
      <c r="B891" s="395" t="s">
        <v>1749</v>
      </c>
      <c r="C891" s="393">
        <v>0</v>
      </c>
    </row>
    <row r="892" customFormat="1" ht="13.5" spans="1:3">
      <c r="A892" s="388">
        <v>21305</v>
      </c>
      <c r="B892" s="402" t="s">
        <v>3249</v>
      </c>
      <c r="C892" s="390">
        <v>52905</v>
      </c>
    </row>
    <row r="893" customFormat="1" ht="13.5" spans="1:3">
      <c r="A893" s="391">
        <v>2130501</v>
      </c>
      <c r="B893" s="395" t="s">
        <v>137</v>
      </c>
      <c r="C893" s="393">
        <v>140</v>
      </c>
    </row>
    <row r="894" customFormat="1" ht="13.5" spans="1:3">
      <c r="A894" s="391">
        <v>2130502</v>
      </c>
      <c r="B894" s="395" t="s">
        <v>139</v>
      </c>
      <c r="C894" s="393">
        <v>0</v>
      </c>
    </row>
    <row r="895" customFormat="1" ht="13.5" spans="1:3">
      <c r="A895" s="391">
        <v>2130503</v>
      </c>
      <c r="B895" s="395" t="s">
        <v>141</v>
      </c>
      <c r="C895" s="393">
        <v>0</v>
      </c>
    </row>
    <row r="896" customFormat="1" ht="13.5" spans="1:3">
      <c r="A896" s="391">
        <v>2130504</v>
      </c>
      <c r="B896" s="395" t="s">
        <v>1756</v>
      </c>
      <c r="C896" s="393">
        <v>18283</v>
      </c>
    </row>
    <row r="897" customFormat="1" ht="13.5" spans="1:3">
      <c r="A897" s="391">
        <v>2130505</v>
      </c>
      <c r="B897" s="395" t="s">
        <v>1758</v>
      </c>
      <c r="C897" s="393">
        <v>32894</v>
      </c>
    </row>
    <row r="898" customFormat="1" ht="13.5" spans="1:3">
      <c r="A898" s="391">
        <v>2130506</v>
      </c>
      <c r="B898" s="395" t="s">
        <v>1760</v>
      </c>
      <c r="C898" s="393">
        <v>20</v>
      </c>
    </row>
    <row r="899" customFormat="1" ht="13.5" spans="1:3">
      <c r="A899" s="391">
        <v>2130507</v>
      </c>
      <c r="B899" s="395" t="s">
        <v>1762</v>
      </c>
      <c r="C899" s="393">
        <v>0</v>
      </c>
    </row>
    <row r="900" customFormat="1" ht="13.5" spans="1:3">
      <c r="A900" s="391">
        <v>2130508</v>
      </c>
      <c r="B900" s="395" t="s">
        <v>3250</v>
      </c>
      <c r="C900" s="393">
        <v>0</v>
      </c>
    </row>
    <row r="901" customFormat="1" ht="13.5" spans="1:3">
      <c r="A901" s="391">
        <v>2130550</v>
      </c>
      <c r="B901" s="395" t="s">
        <v>155</v>
      </c>
      <c r="C901" s="393">
        <v>248</v>
      </c>
    </row>
    <row r="902" customFormat="1" ht="13.5" spans="1:3">
      <c r="A902" s="391">
        <v>2130599</v>
      </c>
      <c r="B902" s="395" t="s">
        <v>3251</v>
      </c>
      <c r="C902" s="393">
        <v>1320</v>
      </c>
    </row>
    <row r="903" customFormat="1" ht="13.5" spans="1:3">
      <c r="A903" s="388">
        <v>21307</v>
      </c>
      <c r="B903" s="402" t="s">
        <v>1769</v>
      </c>
      <c r="C903" s="390">
        <v>13409</v>
      </c>
    </row>
    <row r="904" customFormat="1" ht="13.5" spans="1:3">
      <c r="A904" s="391">
        <v>2130701</v>
      </c>
      <c r="B904" s="395" t="s">
        <v>1771</v>
      </c>
      <c r="C904" s="393">
        <v>4994</v>
      </c>
    </row>
    <row r="905" customFormat="1" ht="13.5" spans="1:3">
      <c r="A905" s="391">
        <v>2130704</v>
      </c>
      <c r="B905" s="395" t="s">
        <v>1773</v>
      </c>
      <c r="C905" s="393">
        <v>0</v>
      </c>
    </row>
    <row r="906" customFormat="1" ht="13.5" spans="1:3">
      <c r="A906" s="391">
        <v>2130705</v>
      </c>
      <c r="B906" s="395" t="s">
        <v>1775</v>
      </c>
      <c r="C906" s="393">
        <v>8415</v>
      </c>
    </row>
    <row r="907" customFormat="1" ht="13.5" spans="1:3">
      <c r="A907" s="391">
        <v>2130706</v>
      </c>
      <c r="B907" s="395" t="s">
        <v>1777</v>
      </c>
      <c r="C907" s="393">
        <v>0</v>
      </c>
    </row>
    <row r="908" customFormat="1" ht="13.5" spans="1:3">
      <c r="A908" s="391">
        <v>2130707</v>
      </c>
      <c r="B908" s="395" t="s">
        <v>1779</v>
      </c>
      <c r="C908" s="393">
        <v>0</v>
      </c>
    </row>
    <row r="909" customFormat="1" ht="13.5" spans="1:3">
      <c r="A909" s="391">
        <v>2130799</v>
      </c>
      <c r="B909" s="395" t="s">
        <v>1781</v>
      </c>
      <c r="C909" s="393">
        <v>0</v>
      </c>
    </row>
    <row r="910" customFormat="1" ht="13.5" spans="1:3">
      <c r="A910" s="388">
        <v>21308</v>
      </c>
      <c r="B910" s="402" t="s">
        <v>1783</v>
      </c>
      <c r="C910" s="390">
        <v>2423</v>
      </c>
    </row>
    <row r="911" customFormat="1" ht="13.5" spans="1:3">
      <c r="A911" s="391">
        <v>2130801</v>
      </c>
      <c r="B911" s="395" t="s">
        <v>1785</v>
      </c>
      <c r="C911" s="393">
        <v>0</v>
      </c>
    </row>
    <row r="912" customFormat="1" ht="13.5" spans="1:3">
      <c r="A912" s="391">
        <v>2130803</v>
      </c>
      <c r="B912" s="395" t="s">
        <v>1787</v>
      </c>
      <c r="C912" s="393">
        <v>1918</v>
      </c>
    </row>
    <row r="913" customFormat="1" ht="13.5" spans="1:3">
      <c r="A913" s="391">
        <v>2130804</v>
      </c>
      <c r="B913" s="395" t="s">
        <v>1789</v>
      </c>
      <c r="C913" s="393">
        <v>505</v>
      </c>
    </row>
    <row r="914" customFormat="1" ht="13.5" spans="1:3">
      <c r="A914" s="391">
        <v>2130805</v>
      </c>
      <c r="B914" s="395" t="s">
        <v>1791</v>
      </c>
      <c r="C914" s="393">
        <v>0</v>
      </c>
    </row>
    <row r="915" customFormat="1" ht="13.5" spans="1:3">
      <c r="A915" s="391">
        <v>2130899</v>
      </c>
      <c r="B915" s="395" t="s">
        <v>1793</v>
      </c>
      <c r="C915" s="393">
        <v>0</v>
      </c>
    </row>
    <row r="916" customFormat="1" ht="13.5" spans="1:3">
      <c r="A916" s="388">
        <v>21309</v>
      </c>
      <c r="B916" s="402" t="s">
        <v>1795</v>
      </c>
      <c r="C916" s="390">
        <v>0</v>
      </c>
    </row>
    <row r="917" customFormat="1" ht="13.5" spans="1:3">
      <c r="A917" s="391">
        <v>2130901</v>
      </c>
      <c r="B917" s="395" t="s">
        <v>1797</v>
      </c>
      <c r="C917" s="393">
        <v>0</v>
      </c>
    </row>
    <row r="918" customFormat="1" ht="13.5" spans="1:3">
      <c r="A918" s="391">
        <v>2130999</v>
      </c>
      <c r="B918" s="395" t="s">
        <v>1799</v>
      </c>
      <c r="C918" s="393">
        <v>0</v>
      </c>
    </row>
    <row r="919" customFormat="1" ht="13.5" spans="1:3">
      <c r="A919" s="388">
        <v>21399</v>
      </c>
      <c r="B919" s="402" t="s">
        <v>1801</v>
      </c>
      <c r="C919" s="390">
        <v>0</v>
      </c>
    </row>
    <row r="920" customFormat="1" ht="13.5" spans="1:3">
      <c r="A920" s="391">
        <v>2139901</v>
      </c>
      <c r="B920" s="395" t="s">
        <v>1803</v>
      </c>
      <c r="C920" s="393">
        <v>0</v>
      </c>
    </row>
    <row r="921" customFormat="1" ht="13.5" spans="1:3">
      <c r="A921" s="391">
        <v>2139999</v>
      </c>
      <c r="B921" s="395" t="s">
        <v>1805</v>
      </c>
      <c r="C921" s="393">
        <v>0</v>
      </c>
    </row>
    <row r="922" customFormat="1" ht="13.5" spans="1:3">
      <c r="A922" s="385">
        <v>214</v>
      </c>
      <c r="B922" s="386" t="s">
        <v>1807</v>
      </c>
      <c r="C922" s="387">
        <v>14351</v>
      </c>
    </row>
    <row r="923" customFormat="1" ht="13.5" spans="1:3">
      <c r="A923" s="388">
        <v>21401</v>
      </c>
      <c r="B923" s="402" t="s">
        <v>1809</v>
      </c>
      <c r="C923" s="390">
        <v>7377</v>
      </c>
    </row>
    <row r="924" customFormat="1" ht="13.5" spans="1:3">
      <c r="A924" s="391">
        <v>2140101</v>
      </c>
      <c r="B924" s="395" t="s">
        <v>137</v>
      </c>
      <c r="C924" s="393">
        <v>1028</v>
      </c>
    </row>
    <row r="925" customFormat="1" ht="13.5" spans="1:3">
      <c r="A925" s="391">
        <v>2140102</v>
      </c>
      <c r="B925" s="395" t="s">
        <v>139</v>
      </c>
      <c r="C925" s="393">
        <v>0</v>
      </c>
    </row>
    <row r="926" customFormat="1" ht="13.5" spans="1:3">
      <c r="A926" s="391">
        <v>2140103</v>
      </c>
      <c r="B926" s="395" t="s">
        <v>141</v>
      </c>
      <c r="C926" s="393">
        <v>0</v>
      </c>
    </row>
    <row r="927" customFormat="1" ht="13.5" spans="1:3">
      <c r="A927" s="391">
        <v>2140104</v>
      </c>
      <c r="B927" s="395" t="s">
        <v>1814</v>
      </c>
      <c r="C927" s="393">
        <v>1580</v>
      </c>
    </row>
    <row r="928" customFormat="1" ht="13.5" spans="1:3">
      <c r="A928" s="391">
        <v>2140106</v>
      </c>
      <c r="B928" s="395" t="s">
        <v>1816</v>
      </c>
      <c r="C928" s="393">
        <v>4050</v>
      </c>
    </row>
    <row r="929" customFormat="1" ht="13.5" spans="1:3">
      <c r="A929" s="391">
        <v>2140109</v>
      </c>
      <c r="B929" s="395" t="s">
        <v>1818</v>
      </c>
      <c r="C929" s="393">
        <v>0</v>
      </c>
    </row>
    <row r="930" customFormat="1" ht="13.5" spans="1:3">
      <c r="A930" s="391">
        <v>2140110</v>
      </c>
      <c r="B930" s="395" t="s">
        <v>1820</v>
      </c>
      <c r="C930" s="393">
        <v>0</v>
      </c>
    </row>
    <row r="931" customFormat="1" ht="13.5" spans="1:3">
      <c r="A931" s="391">
        <v>2140111</v>
      </c>
      <c r="B931" s="395" t="s">
        <v>1822</v>
      </c>
      <c r="C931" s="393">
        <v>0</v>
      </c>
    </row>
    <row r="932" customFormat="1" ht="13.5" spans="1:3">
      <c r="A932" s="391">
        <v>2140112</v>
      </c>
      <c r="B932" s="395" t="s">
        <v>1824</v>
      </c>
      <c r="C932" s="393">
        <v>242</v>
      </c>
    </row>
    <row r="933" customFormat="1" ht="13.5" spans="1:3">
      <c r="A933" s="391">
        <v>2140114</v>
      </c>
      <c r="B933" s="395" t="s">
        <v>1826</v>
      </c>
      <c r="C933" s="393">
        <v>0</v>
      </c>
    </row>
    <row r="934" customFormat="1" ht="13.5" spans="1:3">
      <c r="A934" s="391">
        <v>2140122</v>
      </c>
      <c r="B934" s="395" t="s">
        <v>1828</v>
      </c>
      <c r="C934" s="393">
        <v>0</v>
      </c>
    </row>
    <row r="935" customFormat="1" ht="13.5" spans="1:3">
      <c r="A935" s="391">
        <v>2140123</v>
      </c>
      <c r="B935" s="395" t="s">
        <v>1830</v>
      </c>
      <c r="C935" s="393">
        <v>0</v>
      </c>
    </row>
    <row r="936" customFormat="1" ht="13.5" spans="1:3">
      <c r="A936" s="391">
        <v>2140127</v>
      </c>
      <c r="B936" s="395" t="s">
        <v>1832</v>
      </c>
      <c r="C936" s="393">
        <v>0</v>
      </c>
    </row>
    <row r="937" customFormat="1" ht="13.5" spans="1:3">
      <c r="A937" s="391">
        <v>2140128</v>
      </c>
      <c r="B937" s="395" t="s">
        <v>1834</v>
      </c>
      <c r="C937" s="393">
        <v>0</v>
      </c>
    </row>
    <row r="938" customFormat="1" ht="13.5" spans="1:3">
      <c r="A938" s="391">
        <v>2140129</v>
      </c>
      <c r="B938" s="395" t="s">
        <v>1836</v>
      </c>
      <c r="C938" s="393">
        <v>0</v>
      </c>
    </row>
    <row r="939" customFormat="1" ht="13.5" spans="1:3">
      <c r="A939" s="391">
        <v>2140130</v>
      </c>
      <c r="B939" s="395" t="s">
        <v>1838</v>
      </c>
      <c r="C939" s="393">
        <v>0</v>
      </c>
    </row>
    <row r="940" customFormat="1" ht="13.5" spans="1:3">
      <c r="A940" s="391">
        <v>2140131</v>
      </c>
      <c r="B940" s="395" t="s">
        <v>1840</v>
      </c>
      <c r="C940" s="393">
        <v>0</v>
      </c>
    </row>
    <row r="941" customFormat="1" ht="13.5" spans="1:3">
      <c r="A941" s="391">
        <v>2140133</v>
      </c>
      <c r="B941" s="395" t="s">
        <v>1842</v>
      </c>
      <c r="C941" s="393">
        <v>0</v>
      </c>
    </row>
    <row r="942" customFormat="1" ht="13.5" spans="1:3">
      <c r="A942" s="391">
        <v>2140136</v>
      </c>
      <c r="B942" s="395" t="s">
        <v>1844</v>
      </c>
      <c r="C942" s="393">
        <v>123</v>
      </c>
    </row>
    <row r="943" customFormat="1" ht="13.5" spans="1:3">
      <c r="A943" s="391">
        <v>2140138</v>
      </c>
      <c r="B943" s="395" t="s">
        <v>1846</v>
      </c>
      <c r="C943" s="393">
        <v>0</v>
      </c>
    </row>
    <row r="944" customFormat="1" ht="13.5" spans="1:3">
      <c r="A944" s="391">
        <v>2140199</v>
      </c>
      <c r="B944" s="395" t="s">
        <v>1848</v>
      </c>
      <c r="C944" s="393">
        <v>354</v>
      </c>
    </row>
    <row r="945" customFormat="1" ht="13.5" spans="1:3">
      <c r="A945" s="388">
        <v>21402</v>
      </c>
      <c r="B945" s="402" t="s">
        <v>1850</v>
      </c>
      <c r="C945" s="390">
        <v>0</v>
      </c>
    </row>
    <row r="946" customFormat="1" ht="13.5" spans="1:3">
      <c r="A946" s="391">
        <v>2140201</v>
      </c>
      <c r="B946" s="395" t="s">
        <v>137</v>
      </c>
      <c r="C946" s="393">
        <v>0</v>
      </c>
    </row>
    <row r="947" customFormat="1" ht="13.5" spans="1:3">
      <c r="A947" s="391">
        <v>2140202</v>
      </c>
      <c r="B947" s="395" t="s">
        <v>139</v>
      </c>
      <c r="C947" s="393">
        <v>0</v>
      </c>
    </row>
    <row r="948" customFormat="1" ht="13.5" spans="1:3">
      <c r="A948" s="391">
        <v>2140203</v>
      </c>
      <c r="B948" s="395" t="s">
        <v>141</v>
      </c>
      <c r="C948" s="393">
        <v>0</v>
      </c>
    </row>
    <row r="949" customFormat="1" ht="13.5" spans="1:3">
      <c r="A949" s="391">
        <v>2140204</v>
      </c>
      <c r="B949" s="395" t="s">
        <v>1855</v>
      </c>
      <c r="C949" s="393">
        <v>0</v>
      </c>
    </row>
    <row r="950" customFormat="1" ht="13.5" spans="1:3">
      <c r="A950" s="391">
        <v>2140205</v>
      </c>
      <c r="B950" s="395" t="s">
        <v>1857</v>
      </c>
      <c r="C950" s="393">
        <v>0</v>
      </c>
    </row>
    <row r="951" customFormat="1" ht="13.5" spans="1:3">
      <c r="A951" s="391">
        <v>2140206</v>
      </c>
      <c r="B951" s="395" t="s">
        <v>1859</v>
      </c>
      <c r="C951" s="393">
        <v>0</v>
      </c>
    </row>
    <row r="952" customFormat="1" ht="13.5" spans="1:3">
      <c r="A952" s="391">
        <v>2140207</v>
      </c>
      <c r="B952" s="395" t="s">
        <v>1861</v>
      </c>
      <c r="C952" s="393">
        <v>0</v>
      </c>
    </row>
    <row r="953" customFormat="1" ht="13.5" spans="1:3">
      <c r="A953" s="391">
        <v>2140208</v>
      </c>
      <c r="B953" s="395" t="s">
        <v>1863</v>
      </c>
      <c r="C953" s="393">
        <v>0</v>
      </c>
    </row>
    <row r="954" customFormat="1" ht="13.5" spans="1:3">
      <c r="A954" s="391">
        <v>2140299</v>
      </c>
      <c r="B954" s="395" t="s">
        <v>1865</v>
      </c>
      <c r="C954" s="393">
        <v>0</v>
      </c>
    </row>
    <row r="955" customFormat="1" ht="13.5" spans="1:3">
      <c r="A955" s="388">
        <v>21403</v>
      </c>
      <c r="B955" s="402" t="s">
        <v>1867</v>
      </c>
      <c r="C955" s="390">
        <v>0</v>
      </c>
    </row>
    <row r="956" customFormat="1" ht="13.5" spans="1:3">
      <c r="A956" s="391">
        <v>2140301</v>
      </c>
      <c r="B956" s="395" t="s">
        <v>137</v>
      </c>
      <c r="C956" s="393">
        <v>0</v>
      </c>
    </row>
    <row r="957" customFormat="1" ht="13.5" spans="1:3">
      <c r="A957" s="391">
        <v>2140302</v>
      </c>
      <c r="B957" s="395" t="s">
        <v>139</v>
      </c>
      <c r="C957" s="393">
        <v>0</v>
      </c>
    </row>
    <row r="958" customFormat="1" ht="13.5" spans="1:3">
      <c r="A958" s="391">
        <v>2140303</v>
      </c>
      <c r="B958" s="395" t="s">
        <v>141</v>
      </c>
      <c r="C958" s="393">
        <v>0</v>
      </c>
    </row>
    <row r="959" customFormat="1" ht="13.5" spans="1:3">
      <c r="A959" s="391">
        <v>2140304</v>
      </c>
      <c r="B959" s="395" t="s">
        <v>1872</v>
      </c>
      <c r="C959" s="393">
        <v>0</v>
      </c>
    </row>
    <row r="960" customFormat="1" ht="13.5" spans="1:3">
      <c r="A960" s="391">
        <v>2140305</v>
      </c>
      <c r="B960" s="395" t="s">
        <v>1874</v>
      </c>
      <c r="C960" s="393">
        <v>0</v>
      </c>
    </row>
    <row r="961" customFormat="1" ht="13.5" spans="1:3">
      <c r="A961" s="391">
        <v>2140306</v>
      </c>
      <c r="B961" s="395" t="s">
        <v>1876</v>
      </c>
      <c r="C961" s="393">
        <v>0</v>
      </c>
    </row>
    <row r="962" customFormat="1" ht="13.5" spans="1:3">
      <c r="A962" s="391">
        <v>2140307</v>
      </c>
      <c r="B962" s="395" t="s">
        <v>1878</v>
      </c>
      <c r="C962" s="393">
        <v>0</v>
      </c>
    </row>
    <row r="963" customFormat="1" ht="13.5" spans="1:3">
      <c r="A963" s="391">
        <v>2140308</v>
      </c>
      <c r="B963" s="395" t="s">
        <v>1880</v>
      </c>
      <c r="C963" s="393">
        <v>0</v>
      </c>
    </row>
    <row r="964" customFormat="1" ht="13.5" spans="1:3">
      <c r="A964" s="391">
        <v>2140399</v>
      </c>
      <c r="B964" s="395" t="s">
        <v>1882</v>
      </c>
      <c r="C964" s="393">
        <v>0</v>
      </c>
    </row>
    <row r="965" customFormat="1" ht="13.5" spans="1:3">
      <c r="A965" s="388">
        <v>21405</v>
      </c>
      <c r="B965" s="402" t="s">
        <v>1884</v>
      </c>
      <c r="C965" s="390">
        <v>0</v>
      </c>
    </row>
    <row r="966" customFormat="1" ht="13.5" spans="1:3">
      <c r="A966" s="391">
        <v>2140501</v>
      </c>
      <c r="B966" s="395" t="s">
        <v>137</v>
      </c>
      <c r="C966" s="393">
        <v>0</v>
      </c>
    </row>
    <row r="967" customFormat="1" ht="13.5" spans="1:3">
      <c r="A967" s="391">
        <v>2140502</v>
      </c>
      <c r="B967" s="395" t="s">
        <v>139</v>
      </c>
      <c r="C967" s="393">
        <v>0</v>
      </c>
    </row>
    <row r="968" customFormat="1" ht="13.5" spans="1:3">
      <c r="A968" s="391">
        <v>2140503</v>
      </c>
      <c r="B968" s="395" t="s">
        <v>141</v>
      </c>
      <c r="C968" s="393">
        <v>0</v>
      </c>
    </row>
    <row r="969" customFormat="1" ht="13.5" spans="1:3">
      <c r="A969" s="391">
        <v>2140504</v>
      </c>
      <c r="B969" s="395" t="s">
        <v>1863</v>
      </c>
      <c r="C969" s="393">
        <v>0</v>
      </c>
    </row>
    <row r="970" customFormat="1" ht="13.5" spans="1:3">
      <c r="A970" s="391">
        <v>2140505</v>
      </c>
      <c r="B970" s="395" t="s">
        <v>1890</v>
      </c>
      <c r="C970" s="393">
        <v>0</v>
      </c>
    </row>
    <row r="971" customFormat="1" ht="13.5" spans="1:3">
      <c r="A971" s="391">
        <v>2140599</v>
      </c>
      <c r="B971" s="395" t="s">
        <v>1892</v>
      </c>
      <c r="C971" s="393">
        <v>0</v>
      </c>
    </row>
    <row r="972" customFormat="1" ht="13.5" spans="1:3">
      <c r="A972" s="388">
        <v>21406</v>
      </c>
      <c r="B972" s="402" t="s">
        <v>1894</v>
      </c>
      <c r="C972" s="390">
        <v>6974</v>
      </c>
    </row>
    <row r="973" customFormat="1" ht="13.5" spans="1:3">
      <c r="A973" s="391">
        <v>2140601</v>
      </c>
      <c r="B973" s="395" t="s">
        <v>1896</v>
      </c>
      <c r="C973" s="393">
        <v>6974</v>
      </c>
    </row>
    <row r="974" customFormat="1" ht="13.5" spans="1:3">
      <c r="A974" s="391">
        <v>2140602</v>
      </c>
      <c r="B974" s="395" t="s">
        <v>1898</v>
      </c>
      <c r="C974" s="393">
        <v>0</v>
      </c>
    </row>
    <row r="975" customFormat="1" ht="13.5" spans="1:3">
      <c r="A975" s="391">
        <v>2140603</v>
      </c>
      <c r="B975" s="395" t="s">
        <v>1900</v>
      </c>
      <c r="C975" s="393">
        <v>0</v>
      </c>
    </row>
    <row r="976" customFormat="1" ht="13.5" spans="1:3">
      <c r="A976" s="391">
        <v>2140699</v>
      </c>
      <c r="B976" s="395" t="s">
        <v>1902</v>
      </c>
      <c r="C976" s="393">
        <v>0</v>
      </c>
    </row>
    <row r="977" customFormat="1" ht="13.5" spans="1:3">
      <c r="A977" s="388">
        <v>21499</v>
      </c>
      <c r="B977" s="402" t="s">
        <v>1904</v>
      </c>
      <c r="C977" s="390">
        <v>0</v>
      </c>
    </row>
    <row r="978" customFormat="1" ht="13.5" spans="1:3">
      <c r="A978" s="391">
        <v>2149901</v>
      </c>
      <c r="B978" s="395" t="s">
        <v>1906</v>
      </c>
      <c r="C978" s="393">
        <v>0</v>
      </c>
    </row>
    <row r="979" customFormat="1" ht="13.5" spans="1:3">
      <c r="A979" s="391">
        <v>2149999</v>
      </c>
      <c r="B979" s="395" t="s">
        <v>1908</v>
      </c>
      <c r="C979" s="393">
        <v>0</v>
      </c>
    </row>
    <row r="980" customFormat="1" ht="13.5" spans="1:3">
      <c r="A980" s="385">
        <v>215</v>
      </c>
      <c r="B980" s="386" t="s">
        <v>1910</v>
      </c>
      <c r="C980" s="387">
        <v>600</v>
      </c>
    </row>
    <row r="981" customFormat="1" ht="13.5" spans="1:3">
      <c r="A981" s="388">
        <v>21501</v>
      </c>
      <c r="B981" s="402" t="s">
        <v>1912</v>
      </c>
      <c r="C981" s="390">
        <v>0</v>
      </c>
    </row>
    <row r="982" customFormat="1" ht="13.5" spans="1:3">
      <c r="A982" s="391">
        <v>2150101</v>
      </c>
      <c r="B982" s="395" t="s">
        <v>137</v>
      </c>
      <c r="C982" s="393">
        <v>0</v>
      </c>
    </row>
    <row r="983" customFormat="1" ht="13.5" spans="1:3">
      <c r="A983" s="391">
        <v>2150102</v>
      </c>
      <c r="B983" s="395" t="s">
        <v>139</v>
      </c>
      <c r="C983" s="393">
        <v>0</v>
      </c>
    </row>
    <row r="984" customFormat="1" ht="13.5" spans="1:3">
      <c r="A984" s="391">
        <v>2150103</v>
      </c>
      <c r="B984" s="395" t="s">
        <v>141</v>
      </c>
      <c r="C984" s="393">
        <v>0</v>
      </c>
    </row>
    <row r="985" customFormat="1" ht="13.5" spans="1:3">
      <c r="A985" s="391">
        <v>2150104</v>
      </c>
      <c r="B985" s="395" t="s">
        <v>1917</v>
      </c>
      <c r="C985" s="393">
        <v>0</v>
      </c>
    </row>
    <row r="986" customFormat="1" ht="13.5" spans="1:3">
      <c r="A986" s="391">
        <v>2150105</v>
      </c>
      <c r="B986" s="395" t="s">
        <v>1919</v>
      </c>
      <c r="C986" s="393">
        <v>0</v>
      </c>
    </row>
    <row r="987" customFormat="1" ht="13.5" spans="1:3">
      <c r="A987" s="391">
        <v>2150106</v>
      </c>
      <c r="B987" s="395" t="s">
        <v>1921</v>
      </c>
      <c r="C987" s="393">
        <v>0</v>
      </c>
    </row>
    <row r="988" customFormat="1" ht="13.5" spans="1:3">
      <c r="A988" s="391">
        <v>2150107</v>
      </c>
      <c r="B988" s="395" t="s">
        <v>1923</v>
      </c>
      <c r="C988" s="393">
        <v>0</v>
      </c>
    </row>
    <row r="989" customFormat="1" ht="13.5" spans="1:3">
      <c r="A989" s="391">
        <v>2150108</v>
      </c>
      <c r="B989" s="395" t="s">
        <v>1925</v>
      </c>
      <c r="C989" s="393">
        <v>0</v>
      </c>
    </row>
    <row r="990" customFormat="1" ht="13.5" spans="1:3">
      <c r="A990" s="391">
        <v>2150199</v>
      </c>
      <c r="B990" s="395" t="s">
        <v>1927</v>
      </c>
      <c r="C990" s="393">
        <v>0</v>
      </c>
    </row>
    <row r="991" customFormat="1" ht="13.5" spans="1:3">
      <c r="A991" s="388">
        <v>21502</v>
      </c>
      <c r="B991" s="402" t="s">
        <v>1929</v>
      </c>
      <c r="C991" s="390">
        <v>500</v>
      </c>
    </row>
    <row r="992" customFormat="1" ht="13.5" spans="1:3">
      <c r="A992" s="391">
        <v>2150201</v>
      </c>
      <c r="B992" s="395" t="s">
        <v>137</v>
      </c>
      <c r="C992" s="393">
        <v>0</v>
      </c>
    </row>
    <row r="993" customFormat="1" ht="13.5" spans="1:3">
      <c r="A993" s="391">
        <v>2150202</v>
      </c>
      <c r="B993" s="395" t="s">
        <v>139</v>
      </c>
      <c r="C993" s="393">
        <v>0</v>
      </c>
    </row>
    <row r="994" customFormat="1" ht="13.5" spans="1:3">
      <c r="A994" s="391">
        <v>2150203</v>
      </c>
      <c r="B994" s="395" t="s">
        <v>141</v>
      </c>
      <c r="C994" s="393">
        <v>0</v>
      </c>
    </row>
    <row r="995" customFormat="1" ht="13.5" spans="1:3">
      <c r="A995" s="391">
        <v>2150204</v>
      </c>
      <c r="B995" s="395" t="s">
        <v>1934</v>
      </c>
      <c r="C995" s="393">
        <v>0</v>
      </c>
    </row>
    <row r="996" customFormat="1" ht="13.5" spans="1:3">
      <c r="A996" s="391">
        <v>2150205</v>
      </c>
      <c r="B996" s="395" t="s">
        <v>1936</v>
      </c>
      <c r="C996" s="393">
        <v>0</v>
      </c>
    </row>
    <row r="997" customFormat="1" ht="13.5" spans="1:3">
      <c r="A997" s="391">
        <v>2150206</v>
      </c>
      <c r="B997" s="395" t="s">
        <v>1938</v>
      </c>
      <c r="C997" s="393">
        <v>0</v>
      </c>
    </row>
    <row r="998" customFormat="1" ht="13.5" spans="1:3">
      <c r="A998" s="391">
        <v>2150207</v>
      </c>
      <c r="B998" s="395" t="s">
        <v>1940</v>
      </c>
      <c r="C998" s="393">
        <v>0</v>
      </c>
    </row>
    <row r="999" customFormat="1" ht="13.5" spans="1:3">
      <c r="A999" s="391">
        <v>2150208</v>
      </c>
      <c r="B999" s="395" t="s">
        <v>1942</v>
      </c>
      <c r="C999" s="393">
        <v>0</v>
      </c>
    </row>
    <row r="1000" customFormat="1" ht="13.5" spans="1:3">
      <c r="A1000" s="391">
        <v>2150209</v>
      </c>
      <c r="B1000" s="395" t="s">
        <v>1944</v>
      </c>
      <c r="C1000" s="393">
        <v>0</v>
      </c>
    </row>
    <row r="1001" customFormat="1" ht="13.5" spans="1:3">
      <c r="A1001" s="391">
        <v>2150210</v>
      </c>
      <c r="B1001" s="395" t="s">
        <v>1946</v>
      </c>
      <c r="C1001" s="393">
        <v>0</v>
      </c>
    </row>
    <row r="1002" customFormat="1" ht="13.5" spans="1:3">
      <c r="A1002" s="391">
        <v>2150212</v>
      </c>
      <c r="B1002" s="395" t="s">
        <v>1948</v>
      </c>
      <c r="C1002" s="393">
        <v>0</v>
      </c>
    </row>
    <row r="1003" customFormat="1" ht="13.5" spans="1:3">
      <c r="A1003" s="391">
        <v>2150213</v>
      </c>
      <c r="B1003" s="395" t="s">
        <v>1950</v>
      </c>
      <c r="C1003" s="393">
        <v>0</v>
      </c>
    </row>
    <row r="1004" customFormat="1" ht="13.5" spans="1:3">
      <c r="A1004" s="391">
        <v>2150214</v>
      </c>
      <c r="B1004" s="395" t="s">
        <v>1952</v>
      </c>
      <c r="C1004" s="393">
        <v>0</v>
      </c>
    </row>
    <row r="1005" customFormat="1" ht="13.5" spans="1:3">
      <c r="A1005" s="391">
        <v>2150215</v>
      </c>
      <c r="B1005" s="395" t="s">
        <v>1954</v>
      </c>
      <c r="C1005" s="393">
        <v>0</v>
      </c>
    </row>
    <row r="1006" customFormat="1" ht="13.5" spans="1:3">
      <c r="A1006" s="391">
        <v>2150299</v>
      </c>
      <c r="B1006" s="395" t="s">
        <v>1956</v>
      </c>
      <c r="C1006" s="393">
        <v>500</v>
      </c>
    </row>
    <row r="1007" customFormat="1" ht="13.5" spans="1:3">
      <c r="A1007" s="388">
        <v>21503</v>
      </c>
      <c r="B1007" s="402" t="s">
        <v>1958</v>
      </c>
      <c r="C1007" s="390">
        <v>0</v>
      </c>
    </row>
    <row r="1008" customFormat="1" ht="13.5" spans="1:3">
      <c r="A1008" s="391">
        <v>2150301</v>
      </c>
      <c r="B1008" s="395" t="s">
        <v>137</v>
      </c>
      <c r="C1008" s="393">
        <v>0</v>
      </c>
    </row>
    <row r="1009" customFormat="1" ht="13.5" spans="1:3">
      <c r="A1009" s="391">
        <v>2150302</v>
      </c>
      <c r="B1009" s="395" t="s">
        <v>139</v>
      </c>
      <c r="C1009" s="393">
        <v>0</v>
      </c>
    </row>
    <row r="1010" customFormat="1" ht="13.5" spans="1:3">
      <c r="A1010" s="391">
        <v>2150303</v>
      </c>
      <c r="B1010" s="395" t="s">
        <v>141</v>
      </c>
      <c r="C1010" s="393">
        <v>0</v>
      </c>
    </row>
    <row r="1011" customFormat="1" ht="13.5" spans="1:3">
      <c r="A1011" s="391">
        <v>2150399</v>
      </c>
      <c r="B1011" s="395" t="s">
        <v>1963</v>
      </c>
      <c r="C1011" s="393">
        <v>0</v>
      </c>
    </row>
    <row r="1012" customFormat="1" ht="13.5" spans="1:3">
      <c r="A1012" s="388">
        <v>21505</v>
      </c>
      <c r="B1012" s="402" t="s">
        <v>1965</v>
      </c>
      <c r="C1012" s="390">
        <v>0</v>
      </c>
    </row>
    <row r="1013" customFormat="1" ht="13.5" spans="1:3">
      <c r="A1013" s="391">
        <v>2150501</v>
      </c>
      <c r="B1013" s="395" t="s">
        <v>137</v>
      </c>
      <c r="C1013" s="393">
        <v>0</v>
      </c>
    </row>
    <row r="1014" customFormat="1" ht="13.5" spans="1:3">
      <c r="A1014" s="391">
        <v>2150502</v>
      </c>
      <c r="B1014" s="395" t="s">
        <v>139</v>
      </c>
      <c r="C1014" s="393">
        <v>0</v>
      </c>
    </row>
    <row r="1015" customFormat="1" ht="13.5" spans="1:3">
      <c r="A1015" s="391">
        <v>2150503</v>
      </c>
      <c r="B1015" s="395" t="s">
        <v>141</v>
      </c>
      <c r="C1015" s="393">
        <v>0</v>
      </c>
    </row>
    <row r="1016" customFormat="1" ht="13.5" spans="1:3">
      <c r="A1016" s="391">
        <v>2150505</v>
      </c>
      <c r="B1016" s="395" t="s">
        <v>1970</v>
      </c>
      <c r="C1016" s="393">
        <v>0</v>
      </c>
    </row>
    <row r="1017" customFormat="1" ht="13.5" spans="1:3">
      <c r="A1017" s="391">
        <v>2150507</v>
      </c>
      <c r="B1017" s="395" t="s">
        <v>1972</v>
      </c>
      <c r="C1017" s="393">
        <v>0</v>
      </c>
    </row>
    <row r="1018" customFormat="1" ht="13.5" spans="1:3">
      <c r="A1018" s="391">
        <v>2150508</v>
      </c>
      <c r="B1018" s="395" t="s">
        <v>1974</v>
      </c>
      <c r="C1018" s="393">
        <v>0</v>
      </c>
    </row>
    <row r="1019" customFormat="1" ht="13.5" spans="1:3">
      <c r="A1019" s="391">
        <v>2150516</v>
      </c>
      <c r="B1019" s="395" t="s">
        <v>1976</v>
      </c>
      <c r="C1019" s="393">
        <v>0</v>
      </c>
    </row>
    <row r="1020" customFormat="1" ht="13.5" spans="1:3">
      <c r="A1020" s="391">
        <v>2150517</v>
      </c>
      <c r="B1020" s="395" t="s">
        <v>1978</v>
      </c>
      <c r="C1020" s="393">
        <v>0</v>
      </c>
    </row>
    <row r="1021" customFormat="1" ht="13.5" spans="1:3">
      <c r="A1021" s="391">
        <v>2150550</v>
      </c>
      <c r="B1021" s="395" t="s">
        <v>155</v>
      </c>
      <c r="C1021" s="393">
        <v>0</v>
      </c>
    </row>
    <row r="1022" customFormat="1" ht="13.5" spans="1:3">
      <c r="A1022" s="391">
        <v>2150599</v>
      </c>
      <c r="B1022" s="395" t="s">
        <v>1981</v>
      </c>
      <c r="C1022" s="393">
        <v>0</v>
      </c>
    </row>
    <row r="1023" customFormat="1" ht="13.5" spans="1:3">
      <c r="A1023" s="388">
        <v>21507</v>
      </c>
      <c r="B1023" s="402" t="s">
        <v>1983</v>
      </c>
      <c r="C1023" s="390">
        <v>0</v>
      </c>
    </row>
    <row r="1024" customFormat="1" ht="13.5" spans="1:3">
      <c r="A1024" s="391">
        <v>2150701</v>
      </c>
      <c r="B1024" s="395" t="s">
        <v>137</v>
      </c>
      <c r="C1024" s="393">
        <v>0</v>
      </c>
    </row>
    <row r="1025" customFormat="1" ht="13.5" spans="1:3">
      <c r="A1025" s="391">
        <v>2150702</v>
      </c>
      <c r="B1025" s="395" t="s">
        <v>139</v>
      </c>
      <c r="C1025" s="393">
        <v>0</v>
      </c>
    </row>
    <row r="1026" customFormat="1" ht="13.5" spans="1:3">
      <c r="A1026" s="391">
        <v>2150703</v>
      </c>
      <c r="B1026" s="395" t="s">
        <v>141</v>
      </c>
      <c r="C1026" s="393">
        <v>0</v>
      </c>
    </row>
    <row r="1027" customFormat="1" ht="13.5" spans="1:3">
      <c r="A1027" s="391">
        <v>2150704</v>
      </c>
      <c r="B1027" s="395" t="s">
        <v>1988</v>
      </c>
      <c r="C1027" s="393">
        <v>0</v>
      </c>
    </row>
    <row r="1028" customFormat="1" ht="13.5" spans="1:3">
      <c r="A1028" s="391">
        <v>2150705</v>
      </c>
      <c r="B1028" s="395" t="s">
        <v>1990</v>
      </c>
      <c r="C1028" s="393">
        <v>0</v>
      </c>
    </row>
    <row r="1029" customFormat="1" ht="13.5" spans="1:3">
      <c r="A1029" s="391">
        <v>2150799</v>
      </c>
      <c r="B1029" s="395" t="s">
        <v>1992</v>
      </c>
      <c r="C1029" s="393">
        <v>0</v>
      </c>
    </row>
    <row r="1030" customFormat="1" ht="13.5" spans="1:3">
      <c r="A1030" s="388">
        <v>21508</v>
      </c>
      <c r="B1030" s="402" t="s">
        <v>1994</v>
      </c>
      <c r="C1030" s="390">
        <v>100</v>
      </c>
    </row>
    <row r="1031" customFormat="1" ht="13.5" spans="1:3">
      <c r="A1031" s="391">
        <v>2150801</v>
      </c>
      <c r="B1031" s="395" t="s">
        <v>137</v>
      </c>
      <c r="C1031" s="393">
        <v>0</v>
      </c>
    </row>
    <row r="1032" customFormat="1" ht="13.5" spans="1:3">
      <c r="A1032" s="391">
        <v>2150802</v>
      </c>
      <c r="B1032" s="395" t="s">
        <v>139</v>
      </c>
      <c r="C1032" s="393">
        <v>0</v>
      </c>
    </row>
    <row r="1033" customFormat="1" ht="13.5" spans="1:3">
      <c r="A1033" s="391">
        <v>2150803</v>
      </c>
      <c r="B1033" s="395" t="s">
        <v>141</v>
      </c>
      <c r="C1033" s="393">
        <v>0</v>
      </c>
    </row>
    <row r="1034" customFormat="1" ht="13.5" spans="1:3">
      <c r="A1034" s="391">
        <v>2150804</v>
      </c>
      <c r="B1034" s="395" t="s">
        <v>1999</v>
      </c>
      <c r="C1034" s="393">
        <v>0</v>
      </c>
    </row>
    <row r="1035" customFormat="1" ht="13.5" spans="1:3">
      <c r="A1035" s="391">
        <v>2150805</v>
      </c>
      <c r="B1035" s="395" t="s">
        <v>2001</v>
      </c>
      <c r="C1035" s="393">
        <v>100</v>
      </c>
    </row>
    <row r="1036" customFormat="1" ht="13.5" spans="1:3">
      <c r="A1036" s="391">
        <v>2150806</v>
      </c>
      <c r="B1036" s="395" t="s">
        <v>2003</v>
      </c>
      <c r="C1036" s="393">
        <v>0</v>
      </c>
    </row>
    <row r="1037" customFormat="1" ht="13.5" spans="1:3">
      <c r="A1037" s="391">
        <v>2150899</v>
      </c>
      <c r="B1037" s="395" t="s">
        <v>2005</v>
      </c>
      <c r="C1037" s="393">
        <v>0</v>
      </c>
    </row>
    <row r="1038" customFormat="1" ht="13.5" spans="1:3">
      <c r="A1038" s="388">
        <v>21599</v>
      </c>
      <c r="B1038" s="402" t="s">
        <v>2007</v>
      </c>
      <c r="C1038" s="390">
        <v>0</v>
      </c>
    </row>
    <row r="1039" customFormat="1" ht="13.5" spans="1:3">
      <c r="A1039" s="391">
        <v>2159901</v>
      </c>
      <c r="B1039" s="395" t="s">
        <v>2009</v>
      </c>
      <c r="C1039" s="393">
        <v>0</v>
      </c>
    </row>
    <row r="1040" customFormat="1" ht="13.5" spans="1:3">
      <c r="A1040" s="391">
        <v>2159904</v>
      </c>
      <c r="B1040" s="395" t="s">
        <v>2011</v>
      </c>
      <c r="C1040" s="393">
        <v>0</v>
      </c>
    </row>
    <row r="1041" customFormat="1" ht="13.5" spans="1:3">
      <c r="A1041" s="391">
        <v>2159905</v>
      </c>
      <c r="B1041" s="395" t="s">
        <v>2013</v>
      </c>
      <c r="C1041" s="393">
        <v>0</v>
      </c>
    </row>
    <row r="1042" customFormat="1" ht="13.5" spans="1:3">
      <c r="A1042" s="391">
        <v>2159906</v>
      </c>
      <c r="B1042" s="395" t="s">
        <v>2015</v>
      </c>
      <c r="C1042" s="393">
        <v>0</v>
      </c>
    </row>
    <row r="1043" customFormat="1" ht="13.5" spans="1:3">
      <c r="A1043" s="391">
        <v>2159999</v>
      </c>
      <c r="B1043" s="395" t="s">
        <v>2017</v>
      </c>
      <c r="C1043" s="393">
        <v>0</v>
      </c>
    </row>
    <row r="1044" customFormat="1" ht="13.5" spans="1:3">
      <c r="A1044" s="385">
        <v>216</v>
      </c>
      <c r="B1044" s="386" t="s">
        <v>2019</v>
      </c>
      <c r="C1044" s="387">
        <v>940</v>
      </c>
    </row>
    <row r="1045" customFormat="1" ht="13.5" spans="1:3">
      <c r="A1045" s="388">
        <v>21602</v>
      </c>
      <c r="B1045" s="402" t="s">
        <v>2021</v>
      </c>
      <c r="C1045" s="390">
        <v>940</v>
      </c>
    </row>
    <row r="1046" customFormat="1" ht="13.5" spans="1:3">
      <c r="A1046" s="391">
        <v>2160201</v>
      </c>
      <c r="B1046" s="395" t="s">
        <v>137</v>
      </c>
      <c r="C1046" s="393">
        <v>206</v>
      </c>
    </row>
    <row r="1047" customFormat="1" ht="13.5" spans="1:3">
      <c r="A1047" s="391">
        <v>2160202</v>
      </c>
      <c r="B1047" s="395" t="s">
        <v>139</v>
      </c>
      <c r="C1047" s="393">
        <v>0</v>
      </c>
    </row>
    <row r="1048" customFormat="1" ht="13.5" spans="1:3">
      <c r="A1048" s="391">
        <v>2160203</v>
      </c>
      <c r="B1048" s="395" t="s">
        <v>141</v>
      </c>
      <c r="C1048" s="393">
        <v>0</v>
      </c>
    </row>
    <row r="1049" customFormat="1" ht="13.5" spans="1:3">
      <c r="A1049" s="391">
        <v>2160216</v>
      </c>
      <c r="B1049" s="395" t="s">
        <v>2026</v>
      </c>
      <c r="C1049" s="393">
        <v>0</v>
      </c>
    </row>
    <row r="1050" customFormat="1" ht="13.5" spans="1:3">
      <c r="A1050" s="391">
        <v>2160217</v>
      </c>
      <c r="B1050" s="395" t="s">
        <v>2028</v>
      </c>
      <c r="C1050" s="393">
        <v>0</v>
      </c>
    </row>
    <row r="1051" customFormat="1" ht="13.5" spans="1:3">
      <c r="A1051" s="391">
        <v>2160218</v>
      </c>
      <c r="B1051" s="395" t="s">
        <v>2030</v>
      </c>
      <c r="C1051" s="393">
        <v>0</v>
      </c>
    </row>
    <row r="1052" customFormat="1" ht="13.5" spans="1:3">
      <c r="A1052" s="391">
        <v>2160219</v>
      </c>
      <c r="B1052" s="395" t="s">
        <v>2032</v>
      </c>
      <c r="C1052" s="393">
        <v>0</v>
      </c>
    </row>
    <row r="1053" customFormat="1" ht="13.5" spans="1:3">
      <c r="A1053" s="391">
        <v>2160250</v>
      </c>
      <c r="B1053" s="395" t="s">
        <v>155</v>
      </c>
      <c r="C1053" s="393">
        <v>0</v>
      </c>
    </row>
    <row r="1054" customFormat="1" ht="13.5" spans="1:3">
      <c r="A1054" s="391">
        <v>2160299</v>
      </c>
      <c r="B1054" s="395" t="s">
        <v>2035</v>
      </c>
      <c r="C1054" s="393">
        <v>734</v>
      </c>
    </row>
    <row r="1055" customFormat="1" ht="13.5" spans="1:3">
      <c r="A1055" s="388">
        <v>21606</v>
      </c>
      <c r="B1055" s="402" t="s">
        <v>2037</v>
      </c>
      <c r="C1055" s="390">
        <v>0</v>
      </c>
    </row>
    <row r="1056" customFormat="1" ht="13.5" spans="1:3">
      <c r="A1056" s="391">
        <v>2160601</v>
      </c>
      <c r="B1056" s="395" t="s">
        <v>137</v>
      </c>
      <c r="C1056" s="393">
        <v>0</v>
      </c>
    </row>
    <row r="1057" customFormat="1" ht="13.5" spans="1:3">
      <c r="A1057" s="391">
        <v>2160602</v>
      </c>
      <c r="B1057" s="395" t="s">
        <v>139</v>
      </c>
      <c r="C1057" s="393">
        <v>0</v>
      </c>
    </row>
    <row r="1058" customFormat="1" ht="13.5" spans="1:3">
      <c r="A1058" s="391">
        <v>2160603</v>
      </c>
      <c r="B1058" s="395" t="s">
        <v>141</v>
      </c>
      <c r="C1058" s="393">
        <v>0</v>
      </c>
    </row>
    <row r="1059" customFormat="1" ht="13.5" spans="1:3">
      <c r="A1059" s="391">
        <v>2160607</v>
      </c>
      <c r="B1059" s="395" t="s">
        <v>2042</v>
      </c>
      <c r="C1059" s="393">
        <v>0</v>
      </c>
    </row>
    <row r="1060" customFormat="1" ht="13.5" spans="1:3">
      <c r="A1060" s="391">
        <v>2160699</v>
      </c>
      <c r="B1060" s="395" t="s">
        <v>2044</v>
      </c>
      <c r="C1060" s="393">
        <v>0</v>
      </c>
    </row>
    <row r="1061" customFormat="1" ht="13.5" spans="1:3">
      <c r="A1061" s="388">
        <v>21699</v>
      </c>
      <c r="B1061" s="402" t="s">
        <v>2046</v>
      </c>
      <c r="C1061" s="390">
        <v>0</v>
      </c>
    </row>
    <row r="1062" customFormat="1" ht="13.5" spans="1:3">
      <c r="A1062" s="391">
        <v>2169901</v>
      </c>
      <c r="B1062" s="395" t="s">
        <v>2048</v>
      </c>
      <c r="C1062" s="393">
        <v>0</v>
      </c>
    </row>
    <row r="1063" customFormat="1" ht="13.5" spans="1:3">
      <c r="A1063" s="391">
        <v>2169999</v>
      </c>
      <c r="B1063" s="395" t="s">
        <v>2050</v>
      </c>
      <c r="C1063" s="393">
        <v>0</v>
      </c>
    </row>
    <row r="1064" customFormat="1" ht="13.5" spans="1:3">
      <c r="A1064" s="385">
        <v>217</v>
      </c>
      <c r="B1064" s="386" t="s">
        <v>2052</v>
      </c>
      <c r="C1064" s="387">
        <v>0</v>
      </c>
    </row>
    <row r="1065" customFormat="1" ht="13.5" spans="1:3">
      <c r="A1065" s="388">
        <v>21701</v>
      </c>
      <c r="B1065" s="402" t="s">
        <v>2054</v>
      </c>
      <c r="C1065" s="390">
        <v>0</v>
      </c>
    </row>
    <row r="1066" customFormat="1" ht="13.5" spans="1:3">
      <c r="A1066" s="391">
        <v>2170101</v>
      </c>
      <c r="B1066" s="395" t="s">
        <v>137</v>
      </c>
      <c r="C1066" s="393">
        <v>0</v>
      </c>
    </row>
    <row r="1067" customFormat="1" ht="13.5" spans="1:3">
      <c r="A1067" s="391">
        <v>2170102</v>
      </c>
      <c r="B1067" s="395" t="s">
        <v>139</v>
      </c>
      <c r="C1067" s="393">
        <v>0</v>
      </c>
    </row>
    <row r="1068" customFormat="1" ht="13.5" spans="1:3">
      <c r="A1068" s="391">
        <v>2170103</v>
      </c>
      <c r="B1068" s="395" t="s">
        <v>141</v>
      </c>
      <c r="C1068" s="393">
        <v>0</v>
      </c>
    </row>
    <row r="1069" customFormat="1" ht="13.5" spans="1:3">
      <c r="A1069" s="391">
        <v>2170104</v>
      </c>
      <c r="B1069" s="395" t="s">
        <v>2059</v>
      </c>
      <c r="C1069" s="393">
        <v>0</v>
      </c>
    </row>
    <row r="1070" customFormat="1" ht="13.5" spans="1:3">
      <c r="A1070" s="391">
        <v>2170150</v>
      </c>
      <c r="B1070" s="395" t="s">
        <v>155</v>
      </c>
      <c r="C1070" s="393">
        <v>0</v>
      </c>
    </row>
    <row r="1071" customFormat="1" ht="13.5" spans="1:3">
      <c r="A1071" s="391">
        <v>2170199</v>
      </c>
      <c r="B1071" s="395" t="s">
        <v>2062</v>
      </c>
      <c r="C1071" s="393">
        <v>0</v>
      </c>
    </row>
    <row r="1072" customFormat="1" ht="13.5" spans="1:3">
      <c r="A1072" s="388">
        <v>21702</v>
      </c>
      <c r="B1072" s="402" t="s">
        <v>2064</v>
      </c>
      <c r="C1072" s="390">
        <v>0</v>
      </c>
    </row>
    <row r="1073" customFormat="1" ht="13.5" spans="1:3">
      <c r="A1073" s="391">
        <v>2170201</v>
      </c>
      <c r="B1073" s="395" t="s">
        <v>2066</v>
      </c>
      <c r="C1073" s="393">
        <v>0</v>
      </c>
    </row>
    <row r="1074" customFormat="1" ht="13.5" spans="1:3">
      <c r="A1074" s="391">
        <v>2170202</v>
      </c>
      <c r="B1074" s="395" t="s">
        <v>2068</v>
      </c>
      <c r="C1074" s="393">
        <v>0</v>
      </c>
    </row>
    <row r="1075" customFormat="1" ht="13.5" spans="1:3">
      <c r="A1075" s="391">
        <v>2170203</v>
      </c>
      <c r="B1075" s="395" t="s">
        <v>2070</v>
      </c>
      <c r="C1075" s="393">
        <v>0</v>
      </c>
    </row>
    <row r="1076" customFormat="1" ht="13.5" spans="1:3">
      <c r="A1076" s="391">
        <v>2170204</v>
      </c>
      <c r="B1076" s="395" t="s">
        <v>2072</v>
      </c>
      <c r="C1076" s="393">
        <v>0</v>
      </c>
    </row>
    <row r="1077" customFormat="1" ht="13.5" spans="1:3">
      <c r="A1077" s="391">
        <v>2170205</v>
      </c>
      <c r="B1077" s="395" t="s">
        <v>2074</v>
      </c>
      <c r="C1077" s="393">
        <v>0</v>
      </c>
    </row>
    <row r="1078" customFormat="1" ht="13.5" spans="1:3">
      <c r="A1078" s="391">
        <v>2170206</v>
      </c>
      <c r="B1078" s="395" t="s">
        <v>2076</v>
      </c>
      <c r="C1078" s="393">
        <v>0</v>
      </c>
    </row>
    <row r="1079" customFormat="1" ht="13.5" spans="1:3">
      <c r="A1079" s="391">
        <v>2170207</v>
      </c>
      <c r="B1079" s="395" t="s">
        <v>2078</v>
      </c>
      <c r="C1079" s="393">
        <v>0</v>
      </c>
    </row>
    <row r="1080" customFormat="1" ht="13.5" spans="1:3">
      <c r="A1080" s="391">
        <v>2170208</v>
      </c>
      <c r="B1080" s="395" t="s">
        <v>2080</v>
      </c>
      <c r="C1080" s="393">
        <v>0</v>
      </c>
    </row>
    <row r="1081" customFormat="1" ht="13.5" spans="1:3">
      <c r="A1081" s="391">
        <v>2170299</v>
      </c>
      <c r="B1081" s="395" t="s">
        <v>2082</v>
      </c>
      <c r="C1081" s="393">
        <v>0</v>
      </c>
    </row>
    <row r="1082" customFormat="1" ht="13.5" spans="1:3">
      <c r="A1082" s="388">
        <v>21703</v>
      </c>
      <c r="B1082" s="402" t="s">
        <v>2084</v>
      </c>
      <c r="C1082" s="390">
        <v>0</v>
      </c>
    </row>
    <row r="1083" customFormat="1" ht="13.5" spans="1:3">
      <c r="A1083" s="391">
        <v>2170301</v>
      </c>
      <c r="B1083" s="395" t="s">
        <v>2086</v>
      </c>
      <c r="C1083" s="393">
        <v>0</v>
      </c>
    </row>
    <row r="1084" customFormat="1" ht="13.5" spans="1:3">
      <c r="A1084" s="391">
        <v>2170302</v>
      </c>
      <c r="B1084" s="408" t="s">
        <v>2088</v>
      </c>
      <c r="C1084" s="393">
        <v>0</v>
      </c>
    </row>
    <row r="1085" customFormat="1" ht="13.5" spans="1:3">
      <c r="A1085" s="391">
        <v>2170303</v>
      </c>
      <c r="B1085" s="395" t="s">
        <v>2090</v>
      </c>
      <c r="C1085" s="393">
        <v>0</v>
      </c>
    </row>
    <row r="1086" customFormat="1" ht="13.5" spans="1:3">
      <c r="A1086" s="391">
        <v>2170304</v>
      </c>
      <c r="B1086" s="395" t="s">
        <v>2092</v>
      </c>
      <c r="C1086" s="393">
        <v>0</v>
      </c>
    </row>
    <row r="1087" customFormat="1" ht="13.5" spans="1:3">
      <c r="A1087" s="391">
        <v>2170399</v>
      </c>
      <c r="B1087" s="395" t="s">
        <v>2094</v>
      </c>
      <c r="C1087" s="393">
        <v>0</v>
      </c>
    </row>
    <row r="1088" customFormat="1" ht="13.5" spans="1:3">
      <c r="A1088" s="388">
        <v>21704</v>
      </c>
      <c r="B1088" s="402" t="s">
        <v>2096</v>
      </c>
      <c r="C1088" s="390">
        <v>0</v>
      </c>
    </row>
    <row r="1089" customFormat="1" ht="13.5" spans="1:3">
      <c r="A1089" s="391">
        <v>2170401</v>
      </c>
      <c r="B1089" s="395" t="s">
        <v>2098</v>
      </c>
      <c r="C1089" s="393">
        <v>0</v>
      </c>
    </row>
    <row r="1090" customFormat="1" ht="13.5" spans="1:3">
      <c r="A1090" s="391">
        <v>2170499</v>
      </c>
      <c r="B1090" s="395" t="s">
        <v>2100</v>
      </c>
      <c r="C1090" s="393">
        <v>0</v>
      </c>
    </row>
    <row r="1091" customFormat="1" ht="13.5" spans="1:3">
      <c r="A1091" s="388">
        <v>21799</v>
      </c>
      <c r="B1091" s="402" t="s">
        <v>2102</v>
      </c>
      <c r="C1091" s="390">
        <v>0</v>
      </c>
    </row>
    <row r="1092" customFormat="1" ht="13.5" spans="1:3">
      <c r="A1092" s="391">
        <v>2179902</v>
      </c>
      <c r="B1092" s="395" t="s">
        <v>2104</v>
      </c>
      <c r="C1092" s="393">
        <v>0</v>
      </c>
    </row>
    <row r="1093" customFormat="1" ht="13.5" spans="1:3">
      <c r="A1093" s="391">
        <v>2179999</v>
      </c>
      <c r="B1093" s="395" t="s">
        <v>2106</v>
      </c>
      <c r="C1093" s="393">
        <v>0</v>
      </c>
    </row>
    <row r="1094" customFormat="1" ht="13.5" spans="1:3">
      <c r="A1094" s="385">
        <v>219</v>
      </c>
      <c r="B1094" s="386" t="s">
        <v>2108</v>
      </c>
      <c r="C1094" s="387">
        <v>0</v>
      </c>
    </row>
    <row r="1095" customFormat="1" ht="13.5" spans="1:3">
      <c r="A1095" s="388">
        <v>21901</v>
      </c>
      <c r="B1095" s="402" t="s">
        <v>2110</v>
      </c>
      <c r="C1095" s="390">
        <v>0</v>
      </c>
    </row>
    <row r="1096" customFormat="1" ht="13.5" spans="1:3">
      <c r="A1096" s="388">
        <v>21902</v>
      </c>
      <c r="B1096" s="402" t="s">
        <v>2112</v>
      </c>
      <c r="C1096" s="390">
        <v>0</v>
      </c>
    </row>
    <row r="1097" customFormat="1" ht="13.5" spans="1:3">
      <c r="A1097" s="388">
        <v>21903</v>
      </c>
      <c r="B1097" s="402" t="s">
        <v>2114</v>
      </c>
      <c r="C1097" s="390">
        <v>0</v>
      </c>
    </row>
    <row r="1098" customFormat="1" ht="13.5" spans="1:3">
      <c r="A1098" s="388">
        <v>21904</v>
      </c>
      <c r="B1098" s="402" t="s">
        <v>2116</v>
      </c>
      <c r="C1098" s="390">
        <v>0</v>
      </c>
    </row>
    <row r="1099" customFormat="1" ht="13.5" spans="1:3">
      <c r="A1099" s="388">
        <v>21905</v>
      </c>
      <c r="B1099" s="402" t="s">
        <v>2118</v>
      </c>
      <c r="C1099" s="390">
        <v>0</v>
      </c>
    </row>
    <row r="1100" customFormat="1" ht="13.5" spans="1:3">
      <c r="A1100" s="388">
        <v>21906</v>
      </c>
      <c r="B1100" s="402" t="s">
        <v>1611</v>
      </c>
      <c r="C1100" s="390">
        <v>0</v>
      </c>
    </row>
    <row r="1101" customFormat="1" ht="13.5" spans="1:3">
      <c r="A1101" s="388">
        <v>21907</v>
      </c>
      <c r="B1101" s="402" t="s">
        <v>2121</v>
      </c>
      <c r="C1101" s="390">
        <v>0</v>
      </c>
    </row>
    <row r="1102" customFormat="1" ht="13.5" spans="1:3">
      <c r="A1102" s="388">
        <v>21908</v>
      </c>
      <c r="B1102" s="402" t="s">
        <v>2123</v>
      </c>
      <c r="C1102" s="390">
        <v>0</v>
      </c>
    </row>
    <row r="1103" customFormat="1" ht="13.5" spans="1:3">
      <c r="A1103" s="388">
        <v>21999</v>
      </c>
      <c r="B1103" s="402" t="s">
        <v>2125</v>
      </c>
      <c r="C1103" s="390">
        <v>0</v>
      </c>
    </row>
    <row r="1104" customFormat="1" ht="13.5" spans="1:3">
      <c r="A1104" s="385">
        <v>220</v>
      </c>
      <c r="B1104" s="386" t="s">
        <v>2127</v>
      </c>
      <c r="C1104" s="387">
        <v>3497</v>
      </c>
    </row>
    <row r="1105" customFormat="1" ht="13.5" spans="1:3">
      <c r="A1105" s="388">
        <v>22001</v>
      </c>
      <c r="B1105" s="402" t="s">
        <v>2129</v>
      </c>
      <c r="C1105" s="390">
        <v>3497</v>
      </c>
    </row>
    <row r="1106" customFormat="1" ht="13.5" spans="1:3">
      <c r="A1106" s="391">
        <v>2200101</v>
      </c>
      <c r="B1106" s="395" t="s">
        <v>137</v>
      </c>
      <c r="C1106" s="393">
        <v>904</v>
      </c>
    </row>
    <row r="1107" customFormat="1" ht="13.5" spans="1:3">
      <c r="A1107" s="391">
        <v>2200102</v>
      </c>
      <c r="B1107" s="395" t="s">
        <v>139</v>
      </c>
      <c r="C1107" s="393">
        <v>0</v>
      </c>
    </row>
    <row r="1108" customFormat="1" ht="13.5" spans="1:3">
      <c r="A1108" s="391">
        <v>2200103</v>
      </c>
      <c r="B1108" s="395" t="s">
        <v>141</v>
      </c>
      <c r="C1108" s="393">
        <v>0</v>
      </c>
    </row>
    <row r="1109" customFormat="1" ht="13.5" spans="1:3">
      <c r="A1109" s="391">
        <v>2200104</v>
      </c>
      <c r="B1109" s="395" t="s">
        <v>2134</v>
      </c>
      <c r="C1109" s="393">
        <v>1000</v>
      </c>
    </row>
    <row r="1110" customFormat="1" ht="13.5" spans="1:3">
      <c r="A1110" s="391">
        <v>2200106</v>
      </c>
      <c r="B1110" s="395" t="s">
        <v>2136</v>
      </c>
      <c r="C1110" s="393">
        <v>210</v>
      </c>
    </row>
    <row r="1111" customFormat="1" ht="13.5" spans="1:3">
      <c r="A1111" s="391">
        <v>2200107</v>
      </c>
      <c r="B1111" s="395" t="s">
        <v>2138</v>
      </c>
      <c r="C1111" s="393">
        <v>0</v>
      </c>
    </row>
    <row r="1112" customFormat="1" ht="13.5" spans="1:3">
      <c r="A1112" s="391">
        <v>2200108</v>
      </c>
      <c r="B1112" s="395" t="s">
        <v>2140</v>
      </c>
      <c r="C1112" s="393">
        <v>0</v>
      </c>
    </row>
    <row r="1113" customFormat="1" ht="13.5" spans="1:3">
      <c r="A1113" s="391">
        <v>2200109</v>
      </c>
      <c r="B1113" s="395" t="s">
        <v>2142</v>
      </c>
      <c r="C1113" s="393">
        <v>0</v>
      </c>
    </row>
    <row r="1114" customFormat="1" ht="13.5" spans="1:3">
      <c r="A1114" s="391">
        <v>2200112</v>
      </c>
      <c r="B1114" s="395" t="s">
        <v>2144</v>
      </c>
      <c r="C1114" s="393">
        <v>380</v>
      </c>
    </row>
    <row r="1115" customFormat="1" ht="13.5" spans="1:3">
      <c r="A1115" s="391">
        <v>2200113</v>
      </c>
      <c r="B1115" s="395" t="s">
        <v>2146</v>
      </c>
      <c r="C1115" s="393">
        <v>98</v>
      </c>
    </row>
    <row r="1116" customFormat="1" ht="13.5" spans="1:3">
      <c r="A1116" s="391">
        <v>2200114</v>
      </c>
      <c r="B1116" s="395" t="s">
        <v>2148</v>
      </c>
      <c r="C1116" s="393">
        <v>0</v>
      </c>
    </row>
    <row r="1117" customFormat="1" ht="13.5" spans="1:3">
      <c r="A1117" s="391">
        <v>2200115</v>
      </c>
      <c r="B1117" s="395" t="s">
        <v>2150</v>
      </c>
      <c r="C1117" s="393">
        <v>0</v>
      </c>
    </row>
    <row r="1118" customFormat="1" ht="13.5" spans="1:3">
      <c r="A1118" s="391">
        <v>2200116</v>
      </c>
      <c r="B1118" s="395" t="s">
        <v>2152</v>
      </c>
      <c r="C1118" s="393">
        <v>0</v>
      </c>
    </row>
    <row r="1119" customFormat="1" ht="13.5" spans="1:3">
      <c r="A1119" s="391">
        <v>2200119</v>
      </c>
      <c r="B1119" s="395" t="s">
        <v>3252</v>
      </c>
      <c r="C1119" s="393">
        <v>0</v>
      </c>
    </row>
    <row r="1120" customFormat="1" ht="13.5" spans="1:3">
      <c r="A1120" s="391">
        <v>2200120</v>
      </c>
      <c r="B1120" s="395" t="s">
        <v>2156</v>
      </c>
      <c r="C1120" s="393">
        <v>0</v>
      </c>
    </row>
    <row r="1121" customFormat="1" ht="13.5" spans="1:3">
      <c r="A1121" s="391">
        <v>2200121</v>
      </c>
      <c r="B1121" s="395" t="s">
        <v>2158</v>
      </c>
      <c r="C1121" s="393">
        <v>0</v>
      </c>
    </row>
    <row r="1122" customFormat="1" ht="13.5" spans="1:3">
      <c r="A1122" s="391">
        <v>2200122</v>
      </c>
      <c r="B1122" s="395" t="s">
        <v>2160</v>
      </c>
      <c r="C1122" s="393">
        <v>0</v>
      </c>
    </row>
    <row r="1123" customFormat="1" ht="13.5" spans="1:3">
      <c r="A1123" s="391">
        <v>2200123</v>
      </c>
      <c r="B1123" s="395" t="s">
        <v>2162</v>
      </c>
      <c r="C1123" s="393">
        <v>0</v>
      </c>
    </row>
    <row r="1124" customFormat="1" ht="13.5" spans="1:3">
      <c r="A1124" s="391">
        <v>2200124</v>
      </c>
      <c r="B1124" s="395" t="s">
        <v>2164</v>
      </c>
      <c r="C1124" s="393">
        <v>0</v>
      </c>
    </row>
    <row r="1125" customFormat="1" ht="13.5" spans="1:3">
      <c r="A1125" s="391">
        <v>2200125</v>
      </c>
      <c r="B1125" s="395" t="s">
        <v>2166</v>
      </c>
      <c r="C1125" s="393">
        <v>0</v>
      </c>
    </row>
    <row r="1126" customFormat="1" ht="13.5" spans="1:3">
      <c r="A1126" s="391">
        <v>2200126</v>
      </c>
      <c r="B1126" s="395" t="s">
        <v>2168</v>
      </c>
      <c r="C1126" s="393">
        <v>0</v>
      </c>
    </row>
    <row r="1127" customFormat="1" ht="13.5" spans="1:3">
      <c r="A1127" s="391">
        <v>2200127</v>
      </c>
      <c r="B1127" s="395" t="s">
        <v>2170</v>
      </c>
      <c r="C1127" s="393">
        <v>0</v>
      </c>
    </row>
    <row r="1128" customFormat="1" ht="13.5" spans="1:3">
      <c r="A1128" s="391">
        <v>2200128</v>
      </c>
      <c r="B1128" s="395" t="s">
        <v>2172</v>
      </c>
      <c r="C1128" s="393">
        <v>0</v>
      </c>
    </row>
    <row r="1129" customFormat="1" ht="13.5" spans="1:3">
      <c r="A1129" s="391">
        <v>2200129</v>
      </c>
      <c r="B1129" s="395" t="s">
        <v>2174</v>
      </c>
      <c r="C1129" s="393">
        <v>0</v>
      </c>
    </row>
    <row r="1130" customFormat="1" ht="13.5" spans="1:3">
      <c r="A1130" s="391">
        <v>2200150</v>
      </c>
      <c r="B1130" s="395" t="s">
        <v>155</v>
      </c>
      <c r="C1130" s="393">
        <v>905</v>
      </c>
    </row>
    <row r="1131" customFormat="1" ht="13.5" spans="1:3">
      <c r="A1131" s="391">
        <v>2200199</v>
      </c>
      <c r="B1131" s="395" t="s">
        <v>2177</v>
      </c>
      <c r="C1131" s="393">
        <v>0</v>
      </c>
    </row>
    <row r="1132" customFormat="1" ht="13.5" spans="1:3">
      <c r="A1132" s="388">
        <v>22005</v>
      </c>
      <c r="B1132" s="402" t="s">
        <v>2179</v>
      </c>
      <c r="C1132" s="390">
        <v>0</v>
      </c>
    </row>
    <row r="1133" customFormat="1" ht="13.5" spans="1:3">
      <c r="A1133" s="391">
        <v>2200501</v>
      </c>
      <c r="B1133" s="395" t="s">
        <v>137</v>
      </c>
      <c r="C1133" s="393">
        <v>0</v>
      </c>
    </row>
    <row r="1134" customFormat="1" ht="13.5" spans="1:3">
      <c r="A1134" s="391">
        <v>2200502</v>
      </c>
      <c r="B1134" s="395" t="s">
        <v>139</v>
      </c>
      <c r="C1134" s="393">
        <v>0</v>
      </c>
    </row>
    <row r="1135" customFormat="1" ht="13.5" spans="1:3">
      <c r="A1135" s="391">
        <v>2200503</v>
      </c>
      <c r="B1135" s="395" t="s">
        <v>141</v>
      </c>
      <c r="C1135" s="393">
        <v>0</v>
      </c>
    </row>
    <row r="1136" customFormat="1" ht="13.5" spans="1:3">
      <c r="A1136" s="391">
        <v>2200504</v>
      </c>
      <c r="B1136" s="395" t="s">
        <v>2184</v>
      </c>
      <c r="C1136" s="393">
        <v>0</v>
      </c>
    </row>
    <row r="1137" customFormat="1" ht="13.5" spans="1:3">
      <c r="A1137" s="391">
        <v>2200506</v>
      </c>
      <c r="B1137" s="395" t="s">
        <v>2186</v>
      </c>
      <c r="C1137" s="393">
        <v>0</v>
      </c>
    </row>
    <row r="1138" customFormat="1" ht="13.5" spans="1:3">
      <c r="A1138" s="391">
        <v>2200507</v>
      </c>
      <c r="B1138" s="395" t="s">
        <v>2188</v>
      </c>
      <c r="C1138" s="393">
        <v>0</v>
      </c>
    </row>
    <row r="1139" customFormat="1" ht="13.5" spans="1:3">
      <c r="A1139" s="391">
        <v>2200508</v>
      </c>
      <c r="B1139" s="395" t="s">
        <v>2190</v>
      </c>
      <c r="C1139" s="393">
        <v>0</v>
      </c>
    </row>
    <row r="1140" customFormat="1" ht="13.5" spans="1:3">
      <c r="A1140" s="391">
        <v>2200509</v>
      </c>
      <c r="B1140" s="395" t="s">
        <v>2192</v>
      </c>
      <c r="C1140" s="393">
        <v>0</v>
      </c>
    </row>
    <row r="1141" customFormat="1" ht="13.5" spans="1:3">
      <c r="A1141" s="391">
        <v>2200510</v>
      </c>
      <c r="B1141" s="395" t="s">
        <v>2194</v>
      </c>
      <c r="C1141" s="393">
        <v>0</v>
      </c>
    </row>
    <row r="1142" customFormat="1" ht="13.5" spans="1:3">
      <c r="A1142" s="391">
        <v>2200511</v>
      </c>
      <c r="B1142" s="395" t="s">
        <v>2196</v>
      </c>
      <c r="C1142" s="393">
        <v>0</v>
      </c>
    </row>
    <row r="1143" customFormat="1" ht="13.5" spans="1:3">
      <c r="A1143" s="391">
        <v>2200512</v>
      </c>
      <c r="B1143" s="395" t="s">
        <v>2198</v>
      </c>
      <c r="C1143" s="393">
        <v>0</v>
      </c>
    </row>
    <row r="1144" customFormat="1" ht="13.5" spans="1:3">
      <c r="A1144" s="391">
        <v>2200513</v>
      </c>
      <c r="B1144" s="395" t="s">
        <v>2200</v>
      </c>
      <c r="C1144" s="393">
        <v>0</v>
      </c>
    </row>
    <row r="1145" customFormat="1" ht="13.5" spans="1:3">
      <c r="A1145" s="391">
        <v>2200514</v>
      </c>
      <c r="B1145" s="395" t="s">
        <v>2202</v>
      </c>
      <c r="C1145" s="393">
        <v>0</v>
      </c>
    </row>
    <row r="1146" customFormat="1" ht="13.5" spans="1:3">
      <c r="A1146" s="391">
        <v>2200599</v>
      </c>
      <c r="B1146" s="395" t="s">
        <v>2204</v>
      </c>
      <c r="C1146" s="393">
        <v>0</v>
      </c>
    </row>
    <row r="1147" customFormat="1" ht="13.5" spans="1:3">
      <c r="A1147" s="388">
        <v>22099</v>
      </c>
      <c r="B1147" s="402" t="s">
        <v>2206</v>
      </c>
      <c r="C1147" s="390">
        <v>0</v>
      </c>
    </row>
    <row r="1148" customFormat="1" ht="13.5" spans="1:3">
      <c r="A1148" s="391">
        <v>2209999</v>
      </c>
      <c r="B1148" s="395" t="s">
        <v>2208</v>
      </c>
      <c r="C1148" s="393">
        <v>0</v>
      </c>
    </row>
    <row r="1149" customFormat="1" ht="13.5" spans="1:3">
      <c r="A1149" s="385">
        <v>221</v>
      </c>
      <c r="B1149" s="386" t="s">
        <v>2210</v>
      </c>
      <c r="C1149" s="387">
        <v>18547</v>
      </c>
    </row>
    <row r="1150" customFormat="1" ht="13.5" spans="1:3">
      <c r="A1150" s="388">
        <v>22101</v>
      </c>
      <c r="B1150" s="402" t="s">
        <v>2212</v>
      </c>
      <c r="C1150" s="390">
        <v>6783</v>
      </c>
    </row>
    <row r="1151" customFormat="1" ht="13.5" spans="1:3">
      <c r="A1151" s="391">
        <v>2210101</v>
      </c>
      <c r="B1151" s="395" t="s">
        <v>2214</v>
      </c>
      <c r="C1151" s="393">
        <v>2045</v>
      </c>
    </row>
    <row r="1152" customFormat="1" ht="13.5" spans="1:3">
      <c r="A1152" s="391">
        <v>2210102</v>
      </c>
      <c r="B1152" s="395" t="s">
        <v>2216</v>
      </c>
      <c r="C1152" s="393">
        <v>0</v>
      </c>
    </row>
    <row r="1153" customFormat="1" ht="13.5" spans="1:3">
      <c r="A1153" s="391">
        <v>2210103</v>
      </c>
      <c r="B1153" s="395" t="s">
        <v>2218</v>
      </c>
      <c r="C1153" s="393">
        <v>960</v>
      </c>
    </row>
    <row r="1154" customFormat="1" ht="13.5" spans="1:3">
      <c r="A1154" s="391">
        <v>2210104</v>
      </c>
      <c r="B1154" s="395" t="s">
        <v>2220</v>
      </c>
      <c r="C1154" s="393">
        <v>0</v>
      </c>
    </row>
    <row r="1155" customFormat="1" ht="13.5" spans="1:3">
      <c r="A1155" s="391">
        <v>2210105</v>
      </c>
      <c r="B1155" s="395" t="s">
        <v>2222</v>
      </c>
      <c r="C1155" s="393">
        <v>68</v>
      </c>
    </row>
    <row r="1156" customFormat="1" ht="13.5" spans="1:3">
      <c r="A1156" s="391">
        <v>2210106</v>
      </c>
      <c r="B1156" s="395" t="s">
        <v>2224</v>
      </c>
      <c r="C1156" s="393">
        <v>0</v>
      </c>
    </row>
    <row r="1157" customFormat="1" ht="13.5" spans="1:3">
      <c r="A1157" s="391">
        <v>2210107</v>
      </c>
      <c r="B1157" s="395" t="s">
        <v>2226</v>
      </c>
      <c r="C1157" s="393">
        <v>0</v>
      </c>
    </row>
    <row r="1158" customFormat="1" ht="13.5" spans="1:3">
      <c r="A1158" s="391">
        <v>2210108</v>
      </c>
      <c r="B1158" s="395" t="s">
        <v>2228</v>
      </c>
      <c r="C1158" s="393">
        <v>2965</v>
      </c>
    </row>
    <row r="1159" customFormat="1" ht="13.5" spans="1:3">
      <c r="A1159" s="391">
        <v>2210109</v>
      </c>
      <c r="B1159" s="395" t="s">
        <v>2230</v>
      </c>
      <c r="C1159" s="393">
        <v>0</v>
      </c>
    </row>
    <row r="1160" customFormat="1" ht="13.5" spans="1:3">
      <c r="A1160" s="391">
        <v>2210110</v>
      </c>
      <c r="B1160" s="395" t="s">
        <v>3253</v>
      </c>
      <c r="C1160" s="393">
        <v>745</v>
      </c>
    </row>
    <row r="1161" customFormat="1" ht="13.5" spans="1:3">
      <c r="A1161" s="391">
        <v>2210199</v>
      </c>
      <c r="B1161" s="395" t="s">
        <v>2232</v>
      </c>
      <c r="C1161" s="393">
        <v>0</v>
      </c>
    </row>
    <row r="1162" customFormat="1" ht="13.5" spans="1:3">
      <c r="A1162" s="388">
        <v>22102</v>
      </c>
      <c r="B1162" s="402" t="s">
        <v>2234</v>
      </c>
      <c r="C1162" s="390">
        <v>11764</v>
      </c>
    </row>
    <row r="1163" customFormat="1" ht="13.5" spans="1:3">
      <c r="A1163" s="391">
        <v>2210201</v>
      </c>
      <c r="B1163" s="395" t="s">
        <v>2236</v>
      </c>
      <c r="C1163" s="393">
        <v>11764</v>
      </c>
    </row>
    <row r="1164" customFormat="1" ht="13.5" spans="1:3">
      <c r="A1164" s="391">
        <v>2210202</v>
      </c>
      <c r="B1164" s="395" t="s">
        <v>2238</v>
      </c>
      <c r="C1164" s="393">
        <v>0</v>
      </c>
    </row>
    <row r="1165" customFormat="1" ht="13.5" spans="1:3">
      <c r="A1165" s="391">
        <v>2210203</v>
      </c>
      <c r="B1165" s="395" t="s">
        <v>2240</v>
      </c>
      <c r="C1165" s="393">
        <v>0</v>
      </c>
    </row>
    <row r="1166" customFormat="1" ht="13.5" spans="1:3">
      <c r="A1166" s="388">
        <v>22103</v>
      </c>
      <c r="B1166" s="402" t="s">
        <v>2242</v>
      </c>
      <c r="C1166" s="390">
        <v>0</v>
      </c>
    </row>
    <row r="1167" customFormat="1" ht="13.5" spans="1:3">
      <c r="A1167" s="391">
        <v>2210301</v>
      </c>
      <c r="B1167" s="395" t="s">
        <v>2244</v>
      </c>
      <c r="C1167" s="393">
        <v>0</v>
      </c>
    </row>
    <row r="1168" customFormat="1" ht="13.5" spans="1:3">
      <c r="A1168" s="391">
        <v>2210302</v>
      </c>
      <c r="B1168" s="395" t="s">
        <v>2246</v>
      </c>
      <c r="C1168" s="393">
        <v>0</v>
      </c>
    </row>
    <row r="1169" customFormat="1" ht="13.5" spans="1:3">
      <c r="A1169" s="391">
        <v>2210399</v>
      </c>
      <c r="B1169" s="395" t="s">
        <v>2248</v>
      </c>
      <c r="C1169" s="393">
        <v>0</v>
      </c>
    </row>
    <row r="1170" customFormat="1" ht="13.5" spans="1:3">
      <c r="A1170" s="385">
        <v>222</v>
      </c>
      <c r="B1170" s="386" t="s">
        <v>2250</v>
      </c>
      <c r="C1170" s="387">
        <v>164</v>
      </c>
    </row>
    <row r="1171" customFormat="1" ht="13.5" spans="1:3">
      <c r="A1171" s="388">
        <v>22201</v>
      </c>
      <c r="B1171" s="402" t="s">
        <v>2252</v>
      </c>
      <c r="C1171" s="390">
        <v>0</v>
      </c>
    </row>
    <row r="1172" customFormat="1" ht="13.5" spans="1:3">
      <c r="A1172" s="391">
        <v>2220101</v>
      </c>
      <c r="B1172" s="395" t="s">
        <v>137</v>
      </c>
      <c r="C1172" s="393">
        <v>0</v>
      </c>
    </row>
    <row r="1173" customFormat="1" ht="13.5" spans="1:3">
      <c r="A1173" s="391">
        <v>2220102</v>
      </c>
      <c r="B1173" s="395" t="s">
        <v>139</v>
      </c>
      <c r="C1173" s="393">
        <v>0</v>
      </c>
    </row>
    <row r="1174" customFormat="1" ht="13.5" spans="1:3">
      <c r="A1174" s="391">
        <v>2220103</v>
      </c>
      <c r="B1174" s="395" t="s">
        <v>141</v>
      </c>
      <c r="C1174" s="393">
        <v>0</v>
      </c>
    </row>
    <row r="1175" customFormat="1" ht="13.5" spans="1:3">
      <c r="A1175" s="391">
        <v>2220104</v>
      </c>
      <c r="B1175" s="395" t="s">
        <v>3254</v>
      </c>
      <c r="C1175" s="393">
        <v>0</v>
      </c>
    </row>
    <row r="1176" customFormat="1" ht="13.5" spans="1:3">
      <c r="A1176" s="391">
        <v>2220105</v>
      </c>
      <c r="B1176" s="395" t="s">
        <v>2259</v>
      </c>
      <c r="C1176" s="393">
        <v>0</v>
      </c>
    </row>
    <row r="1177" customFormat="1" ht="13.5" spans="1:3">
      <c r="A1177" s="391">
        <v>2220106</v>
      </c>
      <c r="B1177" s="395" t="s">
        <v>2261</v>
      </c>
      <c r="C1177" s="393">
        <v>0</v>
      </c>
    </row>
    <row r="1178" customFormat="1" ht="13.5" spans="1:3">
      <c r="A1178" s="391">
        <v>2220107</v>
      </c>
      <c r="B1178" s="395" t="s">
        <v>2263</v>
      </c>
      <c r="C1178" s="393">
        <v>0</v>
      </c>
    </row>
    <row r="1179" customFormat="1" ht="13.5" spans="1:3">
      <c r="A1179" s="391">
        <v>2220112</v>
      </c>
      <c r="B1179" s="395" t="s">
        <v>2265</v>
      </c>
      <c r="C1179" s="393">
        <v>0</v>
      </c>
    </row>
    <row r="1180" customFormat="1" ht="13.5" spans="1:3">
      <c r="A1180" s="391">
        <v>2220113</v>
      </c>
      <c r="B1180" s="395" t="s">
        <v>2267</v>
      </c>
      <c r="C1180" s="393">
        <v>0</v>
      </c>
    </row>
    <row r="1181" customFormat="1" ht="13.5" spans="1:3">
      <c r="A1181" s="391">
        <v>2220114</v>
      </c>
      <c r="B1181" s="395" t="s">
        <v>2269</v>
      </c>
      <c r="C1181" s="393">
        <v>0</v>
      </c>
    </row>
    <row r="1182" customFormat="1" ht="13.5" spans="1:3">
      <c r="A1182" s="391">
        <v>2220115</v>
      </c>
      <c r="B1182" s="395" t="s">
        <v>2271</v>
      </c>
      <c r="C1182" s="393">
        <v>0</v>
      </c>
    </row>
    <row r="1183" customFormat="1" ht="13.5" spans="1:3">
      <c r="A1183" s="391">
        <v>2220118</v>
      </c>
      <c r="B1183" s="395" t="s">
        <v>2273</v>
      </c>
      <c r="C1183" s="393">
        <v>0</v>
      </c>
    </row>
    <row r="1184" customFormat="1" ht="13.5" spans="1:3">
      <c r="A1184" s="391">
        <v>2220119</v>
      </c>
      <c r="B1184" s="395" t="s">
        <v>2275</v>
      </c>
      <c r="C1184" s="393">
        <v>0</v>
      </c>
    </row>
    <row r="1185" customFormat="1" ht="13.5" spans="1:3">
      <c r="A1185" s="391">
        <v>2220120</v>
      </c>
      <c r="B1185" s="395" t="s">
        <v>2277</v>
      </c>
      <c r="C1185" s="393">
        <v>0</v>
      </c>
    </row>
    <row r="1186" customFormat="1" ht="13.5" spans="1:3">
      <c r="A1186" s="391">
        <v>2220121</v>
      </c>
      <c r="B1186" s="395" t="s">
        <v>2279</v>
      </c>
      <c r="C1186" s="393">
        <v>0</v>
      </c>
    </row>
    <row r="1187" customFormat="1" ht="13.5" spans="1:3">
      <c r="A1187" s="391">
        <v>2220150</v>
      </c>
      <c r="B1187" s="395" t="s">
        <v>155</v>
      </c>
      <c r="C1187" s="393">
        <v>0</v>
      </c>
    </row>
    <row r="1188" customFormat="1" ht="13.5" spans="1:3">
      <c r="A1188" s="391">
        <v>2220199</v>
      </c>
      <c r="B1188" s="395" t="s">
        <v>2282</v>
      </c>
      <c r="C1188" s="393">
        <v>0</v>
      </c>
    </row>
    <row r="1189" customFormat="1" ht="13.5" spans="1:3">
      <c r="A1189" s="388">
        <v>22203</v>
      </c>
      <c r="B1189" s="402" t="s">
        <v>2284</v>
      </c>
      <c r="C1189" s="390">
        <v>0</v>
      </c>
    </row>
    <row r="1190" customFormat="1" ht="13.5" spans="1:3">
      <c r="A1190" s="391">
        <v>2220301</v>
      </c>
      <c r="B1190" s="395" t="s">
        <v>2286</v>
      </c>
      <c r="C1190" s="393">
        <v>0</v>
      </c>
    </row>
    <row r="1191" customFormat="1" ht="13.5" spans="1:3">
      <c r="A1191" s="391">
        <v>2220303</v>
      </c>
      <c r="B1191" s="395" t="s">
        <v>3255</v>
      </c>
      <c r="C1191" s="393">
        <v>0</v>
      </c>
    </row>
    <row r="1192" customFormat="1" ht="13.5" spans="1:3">
      <c r="A1192" s="391">
        <v>2220304</v>
      </c>
      <c r="B1192" s="395" t="s">
        <v>2290</v>
      </c>
      <c r="C1192" s="393">
        <v>0</v>
      </c>
    </row>
    <row r="1193" customFormat="1" ht="13.5" spans="1:3">
      <c r="A1193" s="391">
        <v>2220305</v>
      </c>
      <c r="B1193" s="395" t="s">
        <v>2292</v>
      </c>
      <c r="C1193" s="393">
        <v>0</v>
      </c>
    </row>
    <row r="1194" customFormat="1" ht="13.5" spans="1:3">
      <c r="A1194" s="391">
        <v>2220399</v>
      </c>
      <c r="B1194" s="395" t="s">
        <v>2294</v>
      </c>
      <c r="C1194" s="393">
        <v>0</v>
      </c>
    </row>
    <row r="1195" customFormat="1" ht="13.5" spans="1:3">
      <c r="A1195" s="388">
        <v>22204</v>
      </c>
      <c r="B1195" s="402" t="s">
        <v>2296</v>
      </c>
      <c r="C1195" s="390">
        <v>150</v>
      </c>
    </row>
    <row r="1196" customFormat="1" ht="13.5" spans="1:3">
      <c r="A1196" s="391">
        <v>2220401</v>
      </c>
      <c r="B1196" s="395" t="s">
        <v>2298</v>
      </c>
      <c r="C1196" s="393">
        <v>0</v>
      </c>
    </row>
    <row r="1197" customFormat="1" ht="13.5" spans="1:3">
      <c r="A1197" s="391">
        <v>2220402</v>
      </c>
      <c r="B1197" s="395" t="s">
        <v>2300</v>
      </c>
      <c r="C1197" s="393">
        <v>0</v>
      </c>
    </row>
    <row r="1198" customFormat="1" ht="13.5" spans="1:3">
      <c r="A1198" s="391">
        <v>2220403</v>
      </c>
      <c r="B1198" s="395" t="s">
        <v>3256</v>
      </c>
      <c r="C1198" s="393">
        <v>0</v>
      </c>
    </row>
    <row r="1199" customFormat="1" ht="13.5" spans="1:3">
      <c r="A1199" s="391">
        <v>2220404</v>
      </c>
      <c r="B1199" s="395" t="s">
        <v>2304</v>
      </c>
      <c r="C1199" s="393">
        <v>0</v>
      </c>
    </row>
    <row r="1200" customFormat="1" ht="13.5" spans="1:3">
      <c r="A1200" s="391">
        <v>2220499</v>
      </c>
      <c r="B1200" s="395" t="s">
        <v>2306</v>
      </c>
      <c r="C1200" s="393">
        <v>150</v>
      </c>
    </row>
    <row r="1201" customFormat="1" ht="13.5" spans="1:3">
      <c r="A1201" s="388">
        <v>22205</v>
      </c>
      <c r="B1201" s="402" t="s">
        <v>2308</v>
      </c>
      <c r="C1201" s="390">
        <v>14</v>
      </c>
    </row>
    <row r="1202" customFormat="1" ht="13.5" spans="1:3">
      <c r="A1202" s="391">
        <v>2220501</v>
      </c>
      <c r="B1202" s="395" t="s">
        <v>2310</v>
      </c>
      <c r="C1202" s="393">
        <v>0</v>
      </c>
    </row>
    <row r="1203" customFormat="1" ht="13.5" spans="1:3">
      <c r="A1203" s="391">
        <v>2220502</v>
      </c>
      <c r="B1203" s="395" t="s">
        <v>2312</v>
      </c>
      <c r="C1203" s="393">
        <v>0</v>
      </c>
    </row>
    <row r="1204" customFormat="1" ht="13.5" spans="1:3">
      <c r="A1204" s="391">
        <v>2220503</v>
      </c>
      <c r="B1204" s="395" t="s">
        <v>2314</v>
      </c>
      <c r="C1204" s="393">
        <v>14</v>
      </c>
    </row>
    <row r="1205" customFormat="1" ht="13.5" spans="1:3">
      <c r="A1205" s="391">
        <v>2220504</v>
      </c>
      <c r="B1205" s="395" t="s">
        <v>2316</v>
      </c>
      <c r="C1205" s="393">
        <v>0</v>
      </c>
    </row>
    <row r="1206" customFormat="1" ht="13.5" spans="1:3">
      <c r="A1206" s="391">
        <v>2220505</v>
      </c>
      <c r="B1206" s="395" t="s">
        <v>2318</v>
      </c>
      <c r="C1206" s="393">
        <v>0</v>
      </c>
    </row>
    <row r="1207" customFormat="1" ht="13.5" spans="1:3">
      <c r="A1207" s="391">
        <v>2220506</v>
      </c>
      <c r="B1207" s="395" t="s">
        <v>2320</v>
      </c>
      <c r="C1207" s="393">
        <v>0</v>
      </c>
    </row>
    <row r="1208" customFormat="1" ht="13.5" spans="1:3">
      <c r="A1208" s="391">
        <v>2220507</v>
      </c>
      <c r="B1208" s="395" t="s">
        <v>2322</v>
      </c>
      <c r="C1208" s="393">
        <v>0</v>
      </c>
    </row>
    <row r="1209" customFormat="1" ht="13.5" spans="1:3">
      <c r="A1209" s="391">
        <v>2220508</v>
      </c>
      <c r="B1209" s="395" t="s">
        <v>2324</v>
      </c>
      <c r="C1209" s="393">
        <v>0</v>
      </c>
    </row>
    <row r="1210" customFormat="1" ht="13.5" spans="1:3">
      <c r="A1210" s="391">
        <v>2220509</v>
      </c>
      <c r="B1210" s="395" t="s">
        <v>2326</v>
      </c>
      <c r="C1210" s="393">
        <v>0</v>
      </c>
    </row>
    <row r="1211" customFormat="1" ht="13.5" spans="1:3">
      <c r="A1211" s="391">
        <v>2220510</v>
      </c>
      <c r="B1211" s="395" t="s">
        <v>2328</v>
      </c>
      <c r="C1211" s="393">
        <v>0</v>
      </c>
    </row>
    <row r="1212" customFormat="1" ht="13.5" spans="1:3">
      <c r="A1212" s="391">
        <v>2220511</v>
      </c>
      <c r="B1212" s="395" t="s">
        <v>2330</v>
      </c>
      <c r="C1212" s="393">
        <v>0</v>
      </c>
    </row>
    <row r="1213" customFormat="1" ht="13.5" spans="1:3">
      <c r="A1213" s="391">
        <v>2220599</v>
      </c>
      <c r="B1213" s="395" t="s">
        <v>2332</v>
      </c>
      <c r="C1213" s="393">
        <v>0</v>
      </c>
    </row>
    <row r="1214" customFormat="1" ht="13.5" spans="1:3">
      <c r="A1214" s="385">
        <v>224</v>
      </c>
      <c r="B1214" s="386" t="s">
        <v>2334</v>
      </c>
      <c r="C1214" s="387">
        <v>2846</v>
      </c>
    </row>
    <row r="1215" customFormat="1" ht="13.5" spans="1:3">
      <c r="A1215" s="388">
        <v>22401</v>
      </c>
      <c r="B1215" s="402" t="s">
        <v>2336</v>
      </c>
      <c r="C1215" s="390">
        <v>1597</v>
      </c>
    </row>
    <row r="1216" customFormat="1" ht="13.5" spans="1:3">
      <c r="A1216" s="391">
        <v>2240101</v>
      </c>
      <c r="B1216" s="395" t="s">
        <v>137</v>
      </c>
      <c r="C1216" s="393">
        <v>448</v>
      </c>
    </row>
    <row r="1217" customFormat="1" ht="13.5" spans="1:3">
      <c r="A1217" s="391">
        <v>2240102</v>
      </c>
      <c r="B1217" s="395" t="s">
        <v>139</v>
      </c>
      <c r="C1217" s="393">
        <v>0</v>
      </c>
    </row>
    <row r="1218" customFormat="1" ht="13.5" spans="1:3">
      <c r="A1218" s="391">
        <v>2240103</v>
      </c>
      <c r="B1218" s="395" t="s">
        <v>141</v>
      </c>
      <c r="C1218" s="393">
        <v>0</v>
      </c>
    </row>
    <row r="1219" customFormat="1" ht="13.5" spans="1:3">
      <c r="A1219" s="391">
        <v>2240104</v>
      </c>
      <c r="B1219" s="395" t="s">
        <v>2341</v>
      </c>
      <c r="C1219" s="393">
        <v>0</v>
      </c>
    </row>
    <row r="1220" customFormat="1" ht="13.5" spans="1:3">
      <c r="A1220" s="391">
        <v>2240105</v>
      </c>
      <c r="B1220" s="395" t="s">
        <v>2343</v>
      </c>
      <c r="C1220" s="393">
        <v>0</v>
      </c>
    </row>
    <row r="1221" customFormat="1" ht="13.5" spans="1:3">
      <c r="A1221" s="391">
        <v>2240106</v>
      </c>
      <c r="B1221" s="395" t="s">
        <v>2345</v>
      </c>
      <c r="C1221" s="393">
        <v>0</v>
      </c>
    </row>
    <row r="1222" customFormat="1" ht="13.5" spans="1:3">
      <c r="A1222" s="391">
        <v>2240108</v>
      </c>
      <c r="B1222" s="395" t="s">
        <v>2347</v>
      </c>
      <c r="C1222" s="393">
        <v>450</v>
      </c>
    </row>
    <row r="1223" customFormat="1" ht="13.5" spans="1:3">
      <c r="A1223" s="391">
        <v>2240109</v>
      </c>
      <c r="B1223" s="395" t="s">
        <v>2349</v>
      </c>
      <c r="C1223" s="393">
        <v>209</v>
      </c>
    </row>
    <row r="1224" customFormat="1" ht="13.5" spans="1:3">
      <c r="A1224" s="391">
        <v>2240150</v>
      </c>
      <c r="B1224" s="395" t="s">
        <v>155</v>
      </c>
      <c r="C1224" s="393">
        <v>300</v>
      </c>
    </row>
    <row r="1225" customFormat="1" ht="13.5" spans="1:3">
      <c r="A1225" s="391">
        <v>2240199</v>
      </c>
      <c r="B1225" s="395" t="s">
        <v>2352</v>
      </c>
      <c r="C1225" s="393">
        <v>190</v>
      </c>
    </row>
    <row r="1226" customFormat="1" ht="13.5" spans="1:3">
      <c r="A1226" s="388">
        <v>22402</v>
      </c>
      <c r="B1226" s="402" t="s">
        <v>2354</v>
      </c>
      <c r="C1226" s="390">
        <v>1249</v>
      </c>
    </row>
    <row r="1227" customFormat="1" ht="13.5" spans="1:3">
      <c r="A1227" s="391">
        <v>2240201</v>
      </c>
      <c r="B1227" s="395" t="s">
        <v>137</v>
      </c>
      <c r="C1227" s="393">
        <v>642</v>
      </c>
    </row>
    <row r="1228" customFormat="1" ht="13.5" spans="1:3">
      <c r="A1228" s="391">
        <v>2240202</v>
      </c>
      <c r="B1228" s="395" t="s">
        <v>139</v>
      </c>
      <c r="C1228" s="393">
        <v>0</v>
      </c>
    </row>
    <row r="1229" customFormat="1" ht="13.5" spans="1:3">
      <c r="A1229" s="391">
        <v>2240203</v>
      </c>
      <c r="B1229" s="395" t="s">
        <v>141</v>
      </c>
      <c r="C1229" s="393">
        <v>0</v>
      </c>
    </row>
    <row r="1230" customFormat="1" ht="13.5" spans="1:3">
      <c r="A1230" s="391">
        <v>2240204</v>
      </c>
      <c r="B1230" s="395" t="s">
        <v>2359</v>
      </c>
      <c r="C1230" s="393">
        <v>607</v>
      </c>
    </row>
    <row r="1231" customFormat="1" ht="13.5" spans="1:3">
      <c r="A1231" s="391">
        <v>2240250</v>
      </c>
      <c r="B1231" s="395" t="s">
        <v>155</v>
      </c>
      <c r="C1231" s="393">
        <v>0</v>
      </c>
    </row>
    <row r="1232" customFormat="1" ht="13.5" spans="1:3">
      <c r="A1232" s="391">
        <v>2240299</v>
      </c>
      <c r="B1232" s="395" t="s">
        <v>2361</v>
      </c>
      <c r="C1232" s="393">
        <v>0</v>
      </c>
    </row>
    <row r="1233" customFormat="1" ht="13.5" spans="1:3">
      <c r="A1233" s="388">
        <v>22404</v>
      </c>
      <c r="B1233" s="402" t="s">
        <v>2363</v>
      </c>
      <c r="C1233" s="390">
        <v>0</v>
      </c>
    </row>
    <row r="1234" customFormat="1" ht="13.5" spans="1:3">
      <c r="A1234" s="391">
        <v>2240401</v>
      </c>
      <c r="B1234" s="395" t="s">
        <v>137</v>
      </c>
      <c r="C1234" s="393">
        <v>0</v>
      </c>
    </row>
    <row r="1235" customFormat="1" ht="13.5" spans="1:3">
      <c r="A1235" s="391">
        <v>2240402</v>
      </c>
      <c r="B1235" s="395" t="s">
        <v>139</v>
      </c>
      <c r="C1235" s="393">
        <v>0</v>
      </c>
    </row>
    <row r="1236" customFormat="1" ht="13.5" spans="1:3">
      <c r="A1236" s="391">
        <v>2240403</v>
      </c>
      <c r="B1236" s="395" t="s">
        <v>141</v>
      </c>
      <c r="C1236" s="393">
        <v>0</v>
      </c>
    </row>
    <row r="1237" customFormat="1" ht="13.5" spans="1:3">
      <c r="A1237" s="391">
        <v>2240404</v>
      </c>
      <c r="B1237" s="395" t="s">
        <v>2368</v>
      </c>
      <c r="C1237" s="393">
        <v>0</v>
      </c>
    </row>
    <row r="1238" customFormat="1" ht="13.5" spans="1:3">
      <c r="A1238" s="391">
        <v>2240405</v>
      </c>
      <c r="B1238" s="395" t="s">
        <v>2370</v>
      </c>
      <c r="C1238" s="393">
        <v>0</v>
      </c>
    </row>
    <row r="1239" customFormat="1" ht="13.5" spans="1:3">
      <c r="A1239" s="391">
        <v>2240450</v>
      </c>
      <c r="B1239" s="395" t="s">
        <v>155</v>
      </c>
      <c r="C1239" s="393">
        <v>0</v>
      </c>
    </row>
    <row r="1240" customFormat="1" ht="13.5" spans="1:3">
      <c r="A1240" s="391">
        <v>2240499</v>
      </c>
      <c r="B1240" s="395" t="s">
        <v>2373</v>
      </c>
      <c r="C1240" s="393">
        <v>0</v>
      </c>
    </row>
    <row r="1241" customFormat="1" ht="13.5" spans="1:3">
      <c r="A1241" s="388">
        <v>22405</v>
      </c>
      <c r="B1241" s="402" t="s">
        <v>2375</v>
      </c>
      <c r="C1241" s="390">
        <v>0</v>
      </c>
    </row>
    <row r="1242" customFormat="1" ht="13.5" spans="1:3">
      <c r="A1242" s="391">
        <v>2240501</v>
      </c>
      <c r="B1242" s="395" t="s">
        <v>137</v>
      </c>
      <c r="C1242" s="393">
        <v>0</v>
      </c>
    </row>
    <row r="1243" customFormat="1" ht="13.5" spans="1:3">
      <c r="A1243" s="391">
        <v>2240502</v>
      </c>
      <c r="B1243" s="395" t="s">
        <v>139</v>
      </c>
      <c r="C1243" s="393">
        <v>0</v>
      </c>
    </row>
    <row r="1244" customFormat="1" ht="13.5" spans="1:3">
      <c r="A1244" s="391">
        <v>2240503</v>
      </c>
      <c r="B1244" s="395" t="s">
        <v>141</v>
      </c>
      <c r="C1244" s="393">
        <v>0</v>
      </c>
    </row>
    <row r="1245" customFormat="1" ht="13.5" spans="1:3">
      <c r="A1245" s="391">
        <v>2240504</v>
      </c>
      <c r="B1245" s="395" t="s">
        <v>2380</v>
      </c>
      <c r="C1245" s="393">
        <v>0</v>
      </c>
    </row>
    <row r="1246" customFormat="1" ht="13.5" spans="1:3">
      <c r="A1246" s="391">
        <v>2240505</v>
      </c>
      <c r="B1246" s="395" t="s">
        <v>2382</v>
      </c>
      <c r="C1246" s="393">
        <v>0</v>
      </c>
    </row>
    <row r="1247" customFormat="1" ht="13.5" spans="1:3">
      <c r="A1247" s="391">
        <v>2240506</v>
      </c>
      <c r="B1247" s="395" t="s">
        <v>2384</v>
      </c>
      <c r="C1247" s="393">
        <v>0</v>
      </c>
    </row>
    <row r="1248" customFormat="1" ht="13.5" spans="1:3">
      <c r="A1248" s="391">
        <v>2240507</v>
      </c>
      <c r="B1248" s="395" t="s">
        <v>2386</v>
      </c>
      <c r="C1248" s="393">
        <v>0</v>
      </c>
    </row>
    <row r="1249" customFormat="1" ht="13.5" spans="1:3">
      <c r="A1249" s="391">
        <v>2240508</v>
      </c>
      <c r="B1249" s="395" t="s">
        <v>2388</v>
      </c>
      <c r="C1249" s="393">
        <v>0</v>
      </c>
    </row>
    <row r="1250" customFormat="1" ht="13.5" spans="1:3">
      <c r="A1250" s="391">
        <v>2240509</v>
      </c>
      <c r="B1250" s="395" t="s">
        <v>2390</v>
      </c>
      <c r="C1250" s="393">
        <v>0</v>
      </c>
    </row>
    <row r="1251" customFormat="1" ht="13.5" spans="1:3">
      <c r="A1251" s="391">
        <v>2240510</v>
      </c>
      <c r="B1251" s="395" t="s">
        <v>2392</v>
      </c>
      <c r="C1251" s="393">
        <v>0</v>
      </c>
    </row>
    <row r="1252" customFormat="1" ht="13.5" spans="1:3">
      <c r="A1252" s="391">
        <v>2240550</v>
      </c>
      <c r="B1252" s="395" t="s">
        <v>3257</v>
      </c>
      <c r="C1252" s="393">
        <v>0</v>
      </c>
    </row>
    <row r="1253" customFormat="1" ht="13.5" spans="1:3">
      <c r="A1253" s="391">
        <v>2240599</v>
      </c>
      <c r="B1253" s="395" t="s">
        <v>2396</v>
      </c>
      <c r="C1253" s="393">
        <v>0</v>
      </c>
    </row>
    <row r="1254" customFormat="1" ht="13.5" spans="1:3">
      <c r="A1254" s="388">
        <v>22406</v>
      </c>
      <c r="B1254" s="402" t="s">
        <v>2398</v>
      </c>
      <c r="C1254" s="390">
        <v>0</v>
      </c>
    </row>
    <row r="1255" customFormat="1" ht="13.5" spans="1:3">
      <c r="A1255" s="391">
        <v>2240601</v>
      </c>
      <c r="B1255" s="395" t="s">
        <v>2400</v>
      </c>
      <c r="C1255" s="393">
        <v>0</v>
      </c>
    </row>
    <row r="1256" customFormat="1" ht="13.5" spans="1:3">
      <c r="A1256" s="391">
        <v>2240602</v>
      </c>
      <c r="B1256" s="395" t="s">
        <v>2402</v>
      </c>
      <c r="C1256" s="393">
        <v>0</v>
      </c>
    </row>
    <row r="1257" customFormat="1" ht="13.5" spans="1:3">
      <c r="A1257" s="391">
        <v>2240699</v>
      </c>
      <c r="B1257" s="395" t="s">
        <v>2404</v>
      </c>
      <c r="C1257" s="393">
        <v>0</v>
      </c>
    </row>
    <row r="1258" customFormat="1" ht="13.5" spans="1:3">
      <c r="A1258" s="388">
        <v>22407</v>
      </c>
      <c r="B1258" s="402" t="s">
        <v>2406</v>
      </c>
      <c r="C1258" s="390">
        <v>0</v>
      </c>
    </row>
    <row r="1259" customFormat="1" ht="13.5" spans="1:3">
      <c r="A1259" s="391">
        <v>2240703</v>
      </c>
      <c r="B1259" s="395" t="s">
        <v>2408</v>
      </c>
      <c r="C1259" s="393">
        <v>0</v>
      </c>
    </row>
    <row r="1260" customFormat="1" ht="13.5" spans="1:3">
      <c r="A1260" s="391">
        <v>2240704</v>
      </c>
      <c r="B1260" s="395" t="s">
        <v>2410</v>
      </c>
      <c r="C1260" s="393">
        <v>0</v>
      </c>
    </row>
    <row r="1261" customFormat="1" ht="13.5" spans="1:3">
      <c r="A1261" s="391">
        <v>2240799</v>
      </c>
      <c r="B1261" s="395" t="s">
        <v>2412</v>
      </c>
      <c r="C1261" s="393">
        <v>0</v>
      </c>
    </row>
    <row r="1262" customFormat="1" ht="13.5" spans="1:3">
      <c r="A1262" s="388">
        <v>22499</v>
      </c>
      <c r="B1262" s="402" t="s">
        <v>2414</v>
      </c>
      <c r="C1262" s="390">
        <v>0</v>
      </c>
    </row>
    <row r="1263" customFormat="1" ht="13.5" spans="1:3">
      <c r="A1263" s="391">
        <v>2249999</v>
      </c>
      <c r="B1263" s="395" t="s">
        <v>2416</v>
      </c>
      <c r="C1263" s="393">
        <v>0</v>
      </c>
    </row>
    <row r="1264" customFormat="1" ht="13.5" spans="1:3">
      <c r="A1264" s="385">
        <v>227</v>
      </c>
      <c r="B1264" s="386" t="s">
        <v>3258</v>
      </c>
      <c r="C1264" s="387">
        <v>5000</v>
      </c>
    </row>
    <row r="1265" customFormat="1" ht="13.5" spans="1:3">
      <c r="A1265" s="385">
        <v>229</v>
      </c>
      <c r="B1265" s="386" t="s">
        <v>2418</v>
      </c>
      <c r="C1265" s="387"/>
    </row>
    <row r="1266" customFormat="1" ht="13.5" spans="1:3">
      <c r="A1266" s="388">
        <v>22902</v>
      </c>
      <c r="B1266" s="402" t="s">
        <v>3259</v>
      </c>
      <c r="C1266" s="390">
        <v>0</v>
      </c>
    </row>
    <row r="1267" customFormat="1" ht="13.5" spans="1:3">
      <c r="A1267" s="388">
        <v>22999</v>
      </c>
      <c r="B1267" s="402" t="s">
        <v>2125</v>
      </c>
      <c r="C1267" s="390">
        <v>0</v>
      </c>
    </row>
    <row r="1268" customFormat="1" ht="13.5" spans="1:3">
      <c r="A1268" s="385">
        <v>232</v>
      </c>
      <c r="B1268" s="386" t="s">
        <v>2422</v>
      </c>
      <c r="C1268" s="387">
        <v>12422</v>
      </c>
    </row>
    <row r="1269" customFormat="1" ht="13.5" spans="1:3">
      <c r="A1269" s="388">
        <v>23203</v>
      </c>
      <c r="B1269" s="402" t="s">
        <v>2436</v>
      </c>
      <c r="C1269" s="390">
        <v>12422</v>
      </c>
    </row>
    <row r="1270" customFormat="1" ht="13.5" spans="1:3">
      <c r="A1270" s="391">
        <v>2320301</v>
      </c>
      <c r="B1270" s="395" t="s">
        <v>2438</v>
      </c>
      <c r="C1270" s="393">
        <v>12422</v>
      </c>
    </row>
    <row r="1271" customFormat="1" ht="13.5" spans="1:3">
      <c r="A1271" s="391">
        <v>2320302</v>
      </c>
      <c r="B1271" s="395" t="s">
        <v>2440</v>
      </c>
      <c r="C1271" s="393">
        <v>0</v>
      </c>
    </row>
    <row r="1272" customFormat="1" ht="13.5" spans="1:3">
      <c r="A1272" s="391">
        <v>2320303</v>
      </c>
      <c r="B1272" s="395" t="s">
        <v>2442</v>
      </c>
      <c r="C1272" s="393">
        <v>0</v>
      </c>
    </row>
    <row r="1273" customFormat="1" ht="13.5" spans="1:3">
      <c r="A1273" s="391">
        <v>2320399</v>
      </c>
      <c r="B1273" s="395" t="s">
        <v>2444</v>
      </c>
      <c r="C1273" s="393">
        <v>0</v>
      </c>
    </row>
    <row r="1274" customFormat="1" ht="13.5" spans="1:3">
      <c r="A1274" s="385">
        <v>233</v>
      </c>
      <c r="B1274" s="386" t="s">
        <v>2446</v>
      </c>
      <c r="C1274" s="387">
        <v>1</v>
      </c>
    </row>
    <row r="1275" customFormat="1" ht="13.5" spans="1:3">
      <c r="A1275" s="388">
        <v>23303</v>
      </c>
      <c r="B1275" s="402" t="s">
        <v>2452</v>
      </c>
      <c r="C1275" s="390">
        <v>1</v>
      </c>
    </row>
  </sheetData>
  <mergeCells count="1">
    <mergeCell ref="A2:C2"/>
  </mergeCells>
  <printOptions horizontalCentered="1"/>
  <pageMargins left="0.236220472440945" right="0.236220472440945" top="0.511811023622047" bottom="0.590551181102362" header="0.78740157480315" footer="0.236220472440945"/>
  <pageSetup paperSize="9" orientation="portrait" blackAndWhite="1" errors="blank"/>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C340"/>
  <sheetViews>
    <sheetView showZeros="0" workbookViewId="0">
      <selection activeCell="E16" sqref="E16"/>
    </sheetView>
  </sheetViews>
  <sheetFormatPr defaultColWidth="21.5" defaultRowHeight="21.95" customHeight="1" outlineLevelCol="2"/>
  <cols>
    <col min="1" max="1" width="10.625" style="360" customWidth="1"/>
    <col min="2" max="2" width="34.125" style="357" customWidth="1"/>
    <col min="3" max="3" width="25.875" style="357" customWidth="1"/>
    <col min="4" max="16366" width="21.5" style="357"/>
  </cols>
  <sheetData>
    <row r="1" s="357" customFormat="1" ht="23.25" customHeight="1" spans="1:3">
      <c r="A1" s="361" t="s">
        <v>3260</v>
      </c>
      <c r="B1" s="3"/>
      <c r="C1" s="3"/>
    </row>
    <row r="2" s="358" customFormat="1" ht="30.75" customHeight="1" spans="1:3">
      <c r="A2" s="197" t="s">
        <v>3261</v>
      </c>
      <c r="B2" s="197"/>
      <c r="C2" s="197"/>
    </row>
    <row r="3" s="358" customFormat="1" ht="21" customHeight="1" spans="1:3">
      <c r="A3" s="362"/>
      <c r="B3" s="363" t="s">
        <v>3262</v>
      </c>
      <c r="C3" s="363"/>
    </row>
    <row r="4" s="357" customFormat="1" customHeight="1" spans="1:3">
      <c r="A4" s="360"/>
      <c r="B4" s="364"/>
      <c r="C4" s="364" t="s">
        <v>2</v>
      </c>
    </row>
    <row r="5" s="359" customFormat="1" ht="26.45" customHeight="1" spans="1:3">
      <c r="A5" s="365" t="s">
        <v>128</v>
      </c>
      <c r="B5" s="365" t="s">
        <v>3263</v>
      </c>
      <c r="C5" s="366" t="s">
        <v>71</v>
      </c>
    </row>
    <row r="6" s="357" customFormat="1" ht="26.45" customHeight="1" spans="1:3">
      <c r="A6" s="367"/>
      <c r="B6" s="368" t="s">
        <v>3264</v>
      </c>
      <c r="C6" s="369">
        <f>C7+C12+C22+C24+C27+C29</f>
        <v>198667</v>
      </c>
    </row>
    <row r="7" s="357" customFormat="1" ht="26.45" customHeight="1" spans="1:3">
      <c r="A7" s="370" t="s">
        <v>3265</v>
      </c>
      <c r="B7" s="371" t="s">
        <v>3266</v>
      </c>
      <c r="C7" s="372">
        <f>SUM(C8:C11)</f>
        <v>63995</v>
      </c>
    </row>
    <row r="8" s="357" customFormat="1" ht="26.45" customHeight="1" spans="1:3">
      <c r="A8" s="373" t="s">
        <v>3267</v>
      </c>
      <c r="B8" s="374" t="s">
        <v>3268</v>
      </c>
      <c r="C8" s="375">
        <v>45768</v>
      </c>
    </row>
    <row r="9" s="357" customFormat="1" ht="26.45" customHeight="1" spans="1:3">
      <c r="A9" s="373" t="s">
        <v>3269</v>
      </c>
      <c r="B9" s="374" t="s">
        <v>3270</v>
      </c>
      <c r="C9" s="375">
        <v>11500</v>
      </c>
    </row>
    <row r="10" s="357" customFormat="1" ht="26.45" customHeight="1" spans="1:3">
      <c r="A10" s="373" t="s">
        <v>3271</v>
      </c>
      <c r="B10" s="374" t="s">
        <v>3272</v>
      </c>
      <c r="C10" s="375">
        <v>5042</v>
      </c>
    </row>
    <row r="11" s="357" customFormat="1" ht="26.45" customHeight="1" spans="1:3">
      <c r="A11" s="373" t="s">
        <v>3273</v>
      </c>
      <c r="B11" s="374" t="s">
        <v>3274</v>
      </c>
      <c r="C11" s="375">
        <v>1685</v>
      </c>
    </row>
    <row r="12" s="357" customFormat="1" ht="26.45" customHeight="1" spans="1:3">
      <c r="A12" s="370" t="s">
        <v>3275</v>
      </c>
      <c r="B12" s="371" t="s">
        <v>3276</v>
      </c>
      <c r="C12" s="372">
        <f>SUM(C13:C21)</f>
        <v>11454</v>
      </c>
    </row>
    <row r="13" s="357" customFormat="1" ht="26.45" customHeight="1" spans="1:3">
      <c r="A13" s="373" t="s">
        <v>3277</v>
      </c>
      <c r="B13" s="374" t="s">
        <v>3278</v>
      </c>
      <c r="C13" s="375">
        <v>8233</v>
      </c>
    </row>
    <row r="14" s="357" customFormat="1" ht="26.45" customHeight="1" spans="1:3">
      <c r="A14" s="373" t="s">
        <v>3279</v>
      </c>
      <c r="B14" s="374" t="s">
        <v>3280</v>
      </c>
      <c r="C14" s="375">
        <v>164</v>
      </c>
    </row>
    <row r="15" s="357" customFormat="1" ht="26.45" customHeight="1" spans="1:3">
      <c r="A15" s="373" t="s">
        <v>3281</v>
      </c>
      <c r="B15" s="374" t="s">
        <v>3282</v>
      </c>
      <c r="C15" s="375">
        <v>219</v>
      </c>
    </row>
    <row r="16" s="357" customFormat="1" ht="26.45" customHeight="1" spans="1:3">
      <c r="A16" s="373" t="s">
        <v>3283</v>
      </c>
      <c r="B16" s="374" t="s">
        <v>3284</v>
      </c>
      <c r="C16" s="375">
        <v>4</v>
      </c>
    </row>
    <row r="17" s="357" customFormat="1" ht="26.45" customHeight="1" spans="1:3">
      <c r="A17" s="373" t="s">
        <v>3285</v>
      </c>
      <c r="B17" s="374" t="s">
        <v>3286</v>
      </c>
      <c r="C17" s="375">
        <v>408</v>
      </c>
    </row>
    <row r="18" s="357" customFormat="1" ht="26.45" customHeight="1" spans="1:3">
      <c r="A18" s="373" t="s">
        <v>3287</v>
      </c>
      <c r="B18" s="374" t="s">
        <v>3288</v>
      </c>
      <c r="C18" s="375">
        <v>550</v>
      </c>
    </row>
    <row r="19" s="357" customFormat="1" ht="27" customHeight="1" spans="1:3">
      <c r="A19" s="373" t="s">
        <v>3289</v>
      </c>
      <c r="B19" s="374" t="s">
        <v>3290</v>
      </c>
      <c r="C19" s="375">
        <v>1099</v>
      </c>
    </row>
    <row r="20" s="357" customFormat="1" ht="26.45" customHeight="1" spans="1:3">
      <c r="A20" s="373" t="s">
        <v>3291</v>
      </c>
      <c r="B20" s="374" t="s">
        <v>3292</v>
      </c>
      <c r="C20" s="375">
        <v>255</v>
      </c>
    </row>
    <row r="21" s="357" customFormat="1" ht="26.45" customHeight="1" spans="1:3">
      <c r="A21" s="373" t="s">
        <v>3293</v>
      </c>
      <c r="B21" s="374" t="s">
        <v>3294</v>
      </c>
      <c r="C21" s="375">
        <v>522</v>
      </c>
    </row>
    <row r="22" s="357" customFormat="1" ht="26.45" customHeight="1" spans="1:3">
      <c r="A22" s="370" t="s">
        <v>3295</v>
      </c>
      <c r="B22" s="371" t="s">
        <v>3296</v>
      </c>
      <c r="C22" s="372">
        <f>SUM(C23)</f>
        <v>300</v>
      </c>
    </row>
    <row r="23" s="357" customFormat="1" ht="27" customHeight="1" spans="1:3">
      <c r="A23" s="373" t="s">
        <v>3297</v>
      </c>
      <c r="B23" s="374" t="s">
        <v>3298</v>
      </c>
      <c r="C23" s="375">
        <v>300</v>
      </c>
    </row>
    <row r="24" s="357" customFormat="1" ht="27" customHeight="1" spans="1:3">
      <c r="A24" s="370" t="s">
        <v>3299</v>
      </c>
      <c r="B24" s="371" t="s">
        <v>3300</v>
      </c>
      <c r="C24" s="372">
        <f>SUM(C25:C26)</f>
        <v>111897</v>
      </c>
    </row>
    <row r="25" s="357" customFormat="1" ht="27" customHeight="1" spans="1:3">
      <c r="A25" s="373" t="s">
        <v>3301</v>
      </c>
      <c r="B25" s="374" t="s">
        <v>3302</v>
      </c>
      <c r="C25" s="375">
        <v>109620</v>
      </c>
    </row>
    <row r="26" s="357" customFormat="1" ht="27" customHeight="1" spans="1:3">
      <c r="A26" s="373" t="s">
        <v>3303</v>
      </c>
      <c r="B26" s="374" t="s">
        <v>3304</v>
      </c>
      <c r="C26" s="375">
        <v>2277</v>
      </c>
    </row>
    <row r="27" s="357" customFormat="1" ht="27" customHeight="1" spans="1:3">
      <c r="A27" s="370" t="s">
        <v>3305</v>
      </c>
      <c r="B27" s="371" t="s">
        <v>3306</v>
      </c>
      <c r="C27" s="372">
        <f>SUM(C28)</f>
        <v>25</v>
      </c>
    </row>
    <row r="28" s="357" customFormat="1" ht="27" customHeight="1" spans="1:3">
      <c r="A28" s="373" t="s">
        <v>3307</v>
      </c>
      <c r="B28" s="374" t="s">
        <v>3308</v>
      </c>
      <c r="C28" s="375">
        <v>25</v>
      </c>
    </row>
    <row r="29" s="357" customFormat="1" ht="27" customHeight="1" spans="1:3">
      <c r="A29" s="370" t="s">
        <v>3309</v>
      </c>
      <c r="B29" s="371" t="s">
        <v>3310</v>
      </c>
      <c r="C29" s="372">
        <f>SUM(C30)</f>
        <v>10996</v>
      </c>
    </row>
    <row r="30" s="357" customFormat="1" ht="27" customHeight="1" spans="1:3">
      <c r="A30" s="373" t="s">
        <v>3311</v>
      </c>
      <c r="B30" s="374" t="s">
        <v>3312</v>
      </c>
      <c r="C30" s="375">
        <v>10996</v>
      </c>
    </row>
    <row r="31" s="357" customFormat="1" customHeight="1" spans="1:3">
      <c r="A31" s="360"/>
    </row>
    <row r="32" s="357" customFormat="1" customHeight="1" spans="1:3">
      <c r="A32" s="360"/>
    </row>
    <row r="33" s="357" customFormat="1" customHeight="1" spans="1:1">
      <c r="A33" s="360"/>
    </row>
    <row r="34" s="357" customFormat="1" customHeight="1" spans="1:1">
      <c r="A34" s="360"/>
    </row>
    <row r="35" s="357" customFormat="1" customHeight="1" spans="1:1">
      <c r="A35" s="360"/>
    </row>
    <row r="36" s="357" customFormat="1" customHeight="1" spans="1:1">
      <c r="A36" s="360"/>
    </row>
    <row r="37" s="357" customFormat="1" customHeight="1" spans="1:1">
      <c r="A37" s="360"/>
    </row>
    <row r="38" s="357" customFormat="1" customHeight="1" spans="1:1">
      <c r="A38" s="360"/>
    </row>
    <row r="39" s="357" customFormat="1" customHeight="1" spans="1:1">
      <c r="A39" s="360"/>
    </row>
    <row r="40" s="357" customFormat="1" customHeight="1" spans="1:1">
      <c r="A40" s="360"/>
    </row>
    <row r="41" s="357" customFormat="1" customHeight="1" spans="1:1">
      <c r="A41" s="360"/>
    </row>
    <row r="42" s="357" customFormat="1" customHeight="1" spans="1:1">
      <c r="A42" s="360"/>
    </row>
    <row r="43" s="357" customFormat="1" customHeight="1" spans="1:1">
      <c r="A43" s="360"/>
    </row>
    <row r="44" s="357" customFormat="1" customHeight="1" spans="1:1">
      <c r="A44" s="360"/>
    </row>
    <row r="45" s="357" customFormat="1" customHeight="1" spans="1:1">
      <c r="A45" s="360"/>
    </row>
    <row r="46" s="357" customFormat="1" customHeight="1" spans="1:1">
      <c r="A46" s="360"/>
    </row>
    <row r="47" s="357" customFormat="1" customHeight="1" spans="1:1">
      <c r="A47" s="360"/>
    </row>
    <row r="48" s="357" customFormat="1" customHeight="1" spans="1:1">
      <c r="A48" s="360"/>
    </row>
    <row r="49" s="357" customFormat="1" customHeight="1" spans="1:1">
      <c r="A49" s="360"/>
    </row>
    <row r="50" s="357" customFormat="1" customHeight="1" spans="1:1">
      <c r="A50" s="360"/>
    </row>
    <row r="51" s="357" customFormat="1" customHeight="1" spans="1:1">
      <c r="A51" s="360"/>
    </row>
    <row r="52" s="357" customFormat="1" customHeight="1" spans="1:1">
      <c r="A52" s="360"/>
    </row>
    <row r="53" s="357" customFormat="1" customHeight="1" spans="1:1">
      <c r="A53" s="360"/>
    </row>
    <row r="54" s="357" customFormat="1" customHeight="1" spans="1:1">
      <c r="A54" s="360"/>
    </row>
    <row r="55" s="357" customFormat="1" customHeight="1" spans="1:1">
      <c r="A55" s="360"/>
    </row>
    <row r="56" s="357" customFormat="1" customHeight="1" spans="1:1">
      <c r="A56" s="360"/>
    </row>
    <row r="57" s="357" customFormat="1" customHeight="1" spans="1:1">
      <c r="A57" s="360"/>
    </row>
    <row r="58" s="357" customFormat="1" customHeight="1" spans="1:1">
      <c r="A58" s="360"/>
    </row>
    <row r="59" s="357" customFormat="1" customHeight="1" spans="1:1">
      <c r="A59" s="360"/>
    </row>
    <row r="60" s="357" customFormat="1" customHeight="1" spans="1:1">
      <c r="A60" s="360"/>
    </row>
    <row r="61" s="357" customFormat="1" customHeight="1" spans="1:1">
      <c r="A61" s="360"/>
    </row>
    <row r="62" s="357" customFormat="1" customHeight="1" spans="1:1">
      <c r="A62" s="360"/>
    </row>
    <row r="63" s="357" customFormat="1" customHeight="1" spans="1:1">
      <c r="A63" s="360"/>
    </row>
    <row r="64" s="357" customFormat="1" customHeight="1" spans="1:1">
      <c r="A64" s="360"/>
    </row>
    <row r="65" s="357" customFormat="1" customHeight="1" spans="1:1">
      <c r="A65" s="360"/>
    </row>
    <row r="66" s="357" customFormat="1" customHeight="1" spans="1:1">
      <c r="A66" s="360"/>
    </row>
    <row r="67" s="357" customFormat="1" customHeight="1" spans="1:1">
      <c r="A67" s="360"/>
    </row>
    <row r="68" s="357" customFormat="1" customHeight="1" spans="1:1">
      <c r="A68" s="360"/>
    </row>
    <row r="69" s="357" customFormat="1" customHeight="1" spans="1:1">
      <c r="A69" s="360"/>
    </row>
    <row r="70" s="357" customFormat="1" customHeight="1" spans="1:1">
      <c r="A70" s="360"/>
    </row>
    <row r="71" s="357" customFormat="1" customHeight="1" spans="1:1">
      <c r="A71" s="360"/>
    </row>
    <row r="72" s="357" customFormat="1" customHeight="1" spans="1:1">
      <c r="A72" s="360"/>
    </row>
    <row r="73" s="357" customFormat="1" customHeight="1" spans="1:1">
      <c r="A73" s="360"/>
    </row>
    <row r="74" s="357" customFormat="1" customHeight="1" spans="1:1">
      <c r="A74" s="360"/>
    </row>
    <row r="75" s="357" customFormat="1" customHeight="1" spans="1:1">
      <c r="A75" s="360"/>
    </row>
    <row r="76" s="357" customFormat="1" customHeight="1" spans="1:1">
      <c r="A76" s="360"/>
    </row>
    <row r="77" s="357" customFormat="1" customHeight="1" spans="1:1">
      <c r="A77" s="360"/>
    </row>
    <row r="78" s="357" customFormat="1" customHeight="1" spans="1:1">
      <c r="A78" s="360"/>
    </row>
    <row r="79" s="357" customFormat="1" customHeight="1" spans="1:1">
      <c r="A79" s="360"/>
    </row>
    <row r="80" s="357" customFormat="1" customHeight="1" spans="1:1">
      <c r="A80" s="360"/>
    </row>
    <row r="81" s="357" customFormat="1" customHeight="1" spans="1:1">
      <c r="A81" s="360"/>
    </row>
    <row r="82" s="357" customFormat="1" customHeight="1" spans="1:1">
      <c r="A82" s="360"/>
    </row>
    <row r="83" s="357" customFormat="1" customHeight="1" spans="1:1">
      <c r="A83" s="360"/>
    </row>
    <row r="84" s="357" customFormat="1" customHeight="1" spans="1:1">
      <c r="A84" s="360"/>
    </row>
    <row r="85" s="357" customFormat="1" customHeight="1" spans="1:1">
      <c r="A85" s="360"/>
    </row>
    <row r="86" s="357" customFormat="1" customHeight="1" spans="1:1">
      <c r="A86" s="360"/>
    </row>
    <row r="87" s="357" customFormat="1" customHeight="1" spans="1:1">
      <c r="A87" s="360"/>
    </row>
    <row r="88" s="357" customFormat="1" customHeight="1" spans="1:1">
      <c r="A88" s="360"/>
    </row>
    <row r="89" s="357" customFormat="1" customHeight="1" spans="1:1">
      <c r="A89" s="360"/>
    </row>
    <row r="90" s="357" customFormat="1" customHeight="1" spans="1:1">
      <c r="A90" s="360"/>
    </row>
    <row r="91" s="357" customFormat="1" customHeight="1" spans="1:1">
      <c r="A91" s="360"/>
    </row>
    <row r="92" s="357" customFormat="1" customHeight="1" spans="1:1">
      <c r="A92" s="360"/>
    </row>
    <row r="93" s="357" customFormat="1" customHeight="1" spans="1:1">
      <c r="A93" s="360"/>
    </row>
    <row r="94" s="357" customFormat="1" customHeight="1" spans="1:1">
      <c r="A94" s="360"/>
    </row>
    <row r="95" s="357" customFormat="1" customHeight="1" spans="1:1">
      <c r="A95" s="360"/>
    </row>
    <row r="96" s="357" customFormat="1" customHeight="1" spans="1:1">
      <c r="A96" s="360"/>
    </row>
    <row r="97" s="357" customFormat="1" customHeight="1" spans="1:1">
      <c r="A97" s="360"/>
    </row>
    <row r="98" s="357" customFormat="1" customHeight="1" spans="1:1">
      <c r="A98" s="360"/>
    </row>
    <row r="99" s="357" customFormat="1" customHeight="1" spans="1:1">
      <c r="A99" s="360"/>
    </row>
    <row r="100" s="357" customFormat="1" customHeight="1" spans="1:1">
      <c r="A100" s="360"/>
    </row>
    <row r="101" s="357" customFormat="1" customHeight="1" spans="1:1">
      <c r="A101" s="360"/>
    </row>
    <row r="102" s="357" customFormat="1" customHeight="1" spans="1:1">
      <c r="A102" s="360"/>
    </row>
    <row r="103" s="357" customFormat="1" customHeight="1" spans="1:1">
      <c r="A103" s="360"/>
    </row>
    <row r="104" s="357" customFormat="1" customHeight="1" spans="1:1">
      <c r="A104" s="360"/>
    </row>
    <row r="105" s="357" customFormat="1" customHeight="1" spans="1:1">
      <c r="A105" s="360"/>
    </row>
    <row r="106" s="357" customFormat="1" customHeight="1" spans="1:1">
      <c r="A106" s="360"/>
    </row>
    <row r="107" s="357" customFormat="1" customHeight="1" spans="1:1">
      <c r="A107" s="360"/>
    </row>
    <row r="108" s="357" customFormat="1" customHeight="1" spans="1:1">
      <c r="A108" s="360"/>
    </row>
    <row r="109" s="357" customFormat="1" customHeight="1" spans="1:1">
      <c r="A109" s="360"/>
    </row>
    <row r="110" s="357" customFormat="1" customHeight="1" spans="1:1">
      <c r="A110" s="360"/>
    </row>
    <row r="111" s="357" customFormat="1" customHeight="1" spans="1:1">
      <c r="A111" s="360"/>
    </row>
    <row r="112" s="357" customFormat="1" customHeight="1" spans="1:1">
      <c r="A112" s="360"/>
    </row>
    <row r="113" s="357" customFormat="1" customHeight="1" spans="1:1">
      <c r="A113" s="360"/>
    </row>
    <row r="114" s="357" customFormat="1" customHeight="1" spans="1:1">
      <c r="A114" s="360"/>
    </row>
    <row r="115" s="357" customFormat="1" customHeight="1" spans="1:1">
      <c r="A115" s="360"/>
    </row>
    <row r="116" s="357" customFormat="1" customHeight="1" spans="1:1">
      <c r="A116" s="360"/>
    </row>
    <row r="117" s="357" customFormat="1" customHeight="1" spans="1:1">
      <c r="A117" s="360"/>
    </row>
    <row r="118" s="357" customFormat="1" customHeight="1" spans="1:1">
      <c r="A118" s="360"/>
    </row>
    <row r="119" s="357" customFormat="1" customHeight="1" spans="1:1">
      <c r="A119" s="360"/>
    </row>
    <row r="120" s="357" customFormat="1" customHeight="1" spans="1:1">
      <c r="A120" s="360"/>
    </row>
    <row r="121" s="357" customFormat="1" customHeight="1" spans="1:1">
      <c r="A121" s="360"/>
    </row>
    <row r="122" s="357" customFormat="1" customHeight="1" spans="1:1">
      <c r="A122" s="360"/>
    </row>
    <row r="123" s="357" customFormat="1" customHeight="1" spans="1:1">
      <c r="A123" s="360"/>
    </row>
    <row r="124" s="357" customFormat="1" customHeight="1" spans="1:1">
      <c r="A124" s="360"/>
    </row>
    <row r="125" s="357" customFormat="1" customHeight="1" spans="1:1">
      <c r="A125" s="360"/>
    </row>
    <row r="126" s="357" customFormat="1" customHeight="1" spans="1:1">
      <c r="A126" s="360"/>
    </row>
    <row r="127" s="357" customFormat="1" customHeight="1" spans="1:1">
      <c r="A127" s="360"/>
    </row>
    <row r="128" s="357" customFormat="1" customHeight="1" spans="1:1">
      <c r="A128" s="360"/>
    </row>
    <row r="129" s="357" customFormat="1" customHeight="1" spans="1:1">
      <c r="A129" s="360"/>
    </row>
    <row r="130" s="357" customFormat="1" customHeight="1" spans="1:1">
      <c r="A130" s="360"/>
    </row>
    <row r="131" s="357" customFormat="1" customHeight="1" spans="1:1">
      <c r="A131" s="360"/>
    </row>
    <row r="132" s="357" customFormat="1" customHeight="1" spans="1:1">
      <c r="A132" s="360"/>
    </row>
    <row r="133" s="357" customFormat="1" customHeight="1" spans="1:1">
      <c r="A133" s="360"/>
    </row>
    <row r="134" s="357" customFormat="1" customHeight="1" spans="1:1">
      <c r="A134" s="360"/>
    </row>
    <row r="135" s="357" customFormat="1" customHeight="1" spans="1:1">
      <c r="A135" s="360"/>
    </row>
    <row r="136" s="357" customFormat="1" customHeight="1" spans="1:1">
      <c r="A136" s="360"/>
    </row>
    <row r="137" s="357" customFormat="1" customHeight="1" spans="1:1">
      <c r="A137" s="360"/>
    </row>
    <row r="138" s="357" customFormat="1" customHeight="1" spans="1:1">
      <c r="A138" s="360"/>
    </row>
    <row r="139" s="357" customFormat="1" customHeight="1" spans="1:1">
      <c r="A139" s="360"/>
    </row>
    <row r="140" s="357" customFormat="1" customHeight="1" spans="1:1">
      <c r="A140" s="360"/>
    </row>
    <row r="141" s="357" customFormat="1" customHeight="1" spans="1:1">
      <c r="A141" s="360"/>
    </row>
    <row r="142" s="357" customFormat="1" customHeight="1" spans="1:1">
      <c r="A142" s="360"/>
    </row>
    <row r="143" s="357" customFormat="1" customHeight="1" spans="1:1">
      <c r="A143" s="360"/>
    </row>
    <row r="144" s="357" customFormat="1" customHeight="1" spans="1:1">
      <c r="A144" s="360"/>
    </row>
    <row r="145" s="357" customFormat="1" customHeight="1" spans="1:1">
      <c r="A145" s="360"/>
    </row>
    <row r="146" s="357" customFormat="1" customHeight="1" spans="1:1">
      <c r="A146" s="360"/>
    </row>
    <row r="147" s="357" customFormat="1" customHeight="1" spans="1:1">
      <c r="A147" s="360"/>
    </row>
    <row r="148" s="357" customFormat="1" customHeight="1" spans="1:1">
      <c r="A148" s="360"/>
    </row>
    <row r="149" s="357" customFormat="1" customHeight="1" spans="1:1">
      <c r="A149" s="360"/>
    </row>
    <row r="150" s="357" customFormat="1" customHeight="1" spans="1:1">
      <c r="A150" s="360"/>
    </row>
    <row r="151" s="357" customFormat="1" customHeight="1" spans="1:1">
      <c r="A151" s="360"/>
    </row>
    <row r="152" s="357" customFormat="1" customHeight="1" spans="1:1">
      <c r="A152" s="360"/>
    </row>
    <row r="153" s="357" customFormat="1" customHeight="1" spans="1:1">
      <c r="A153" s="360"/>
    </row>
    <row r="154" s="357" customFormat="1" customHeight="1" spans="1:1">
      <c r="A154" s="360"/>
    </row>
    <row r="155" s="357" customFormat="1" customHeight="1" spans="1:1">
      <c r="A155" s="360"/>
    </row>
    <row r="156" s="357" customFormat="1" customHeight="1" spans="1:1">
      <c r="A156" s="360"/>
    </row>
    <row r="157" s="357" customFormat="1" customHeight="1" spans="1:1">
      <c r="A157" s="360"/>
    </row>
    <row r="158" s="357" customFormat="1" customHeight="1" spans="1:1">
      <c r="A158" s="360"/>
    </row>
    <row r="159" s="357" customFormat="1" customHeight="1" spans="1:1">
      <c r="A159" s="360"/>
    </row>
    <row r="160" s="357" customFormat="1" customHeight="1" spans="1:1">
      <c r="A160" s="360"/>
    </row>
    <row r="161" s="357" customFormat="1" customHeight="1" spans="1:1">
      <c r="A161" s="360"/>
    </row>
    <row r="162" s="357" customFormat="1" customHeight="1" spans="1:1">
      <c r="A162" s="360"/>
    </row>
    <row r="163" s="357" customFormat="1" customHeight="1" spans="1:1">
      <c r="A163" s="360"/>
    </row>
    <row r="164" s="357" customFormat="1" customHeight="1" spans="1:1">
      <c r="A164" s="360"/>
    </row>
    <row r="165" s="357" customFormat="1" customHeight="1" spans="1:1">
      <c r="A165" s="360"/>
    </row>
    <row r="166" s="357" customFormat="1" customHeight="1" spans="1:1">
      <c r="A166" s="360"/>
    </row>
    <row r="167" s="357" customFormat="1" customHeight="1" spans="1:1">
      <c r="A167" s="360"/>
    </row>
    <row r="168" s="357" customFormat="1" customHeight="1" spans="1:1">
      <c r="A168" s="360"/>
    </row>
    <row r="169" s="357" customFormat="1" customHeight="1" spans="1:1">
      <c r="A169" s="360"/>
    </row>
    <row r="170" s="357" customFormat="1" customHeight="1" spans="1:1">
      <c r="A170" s="360"/>
    </row>
    <row r="171" s="357" customFormat="1" customHeight="1" spans="1:1">
      <c r="A171" s="360"/>
    </row>
    <row r="172" s="357" customFormat="1" customHeight="1" spans="1:1">
      <c r="A172" s="360"/>
    </row>
    <row r="173" s="357" customFormat="1" customHeight="1" spans="1:1">
      <c r="A173" s="360"/>
    </row>
    <row r="174" s="357" customFormat="1" customHeight="1" spans="1:1">
      <c r="A174" s="360"/>
    </row>
    <row r="175" s="357" customFormat="1" customHeight="1" spans="1:1">
      <c r="A175" s="360"/>
    </row>
    <row r="176" s="357" customFormat="1" customHeight="1" spans="1:1">
      <c r="A176" s="360"/>
    </row>
    <row r="177" s="357" customFormat="1" customHeight="1" spans="1:1">
      <c r="A177" s="360"/>
    </row>
    <row r="178" s="357" customFormat="1" customHeight="1" spans="1:1">
      <c r="A178" s="360"/>
    </row>
    <row r="179" s="357" customFormat="1" customHeight="1" spans="1:1">
      <c r="A179" s="360"/>
    </row>
    <row r="180" s="357" customFormat="1" customHeight="1" spans="1:1">
      <c r="A180" s="360"/>
    </row>
    <row r="181" s="357" customFormat="1" customHeight="1" spans="1:1">
      <c r="A181" s="360"/>
    </row>
    <row r="182" s="357" customFormat="1" customHeight="1" spans="1:1">
      <c r="A182" s="360"/>
    </row>
    <row r="183" s="357" customFormat="1" customHeight="1" spans="1:1">
      <c r="A183" s="360"/>
    </row>
    <row r="184" s="357" customFormat="1" customHeight="1" spans="1:1">
      <c r="A184" s="360"/>
    </row>
    <row r="185" s="357" customFormat="1" customHeight="1" spans="1:1">
      <c r="A185" s="360"/>
    </row>
    <row r="186" s="357" customFormat="1" customHeight="1" spans="1:1">
      <c r="A186" s="360"/>
    </row>
    <row r="187" s="357" customFormat="1" customHeight="1" spans="1:1">
      <c r="A187" s="360"/>
    </row>
    <row r="188" s="357" customFormat="1" customHeight="1" spans="1:1">
      <c r="A188" s="360"/>
    </row>
    <row r="189" s="357" customFormat="1" customHeight="1" spans="1:1">
      <c r="A189" s="360"/>
    </row>
    <row r="190" s="357" customFormat="1" customHeight="1" spans="1:1">
      <c r="A190" s="360"/>
    </row>
    <row r="191" s="357" customFormat="1" customHeight="1" spans="1:1">
      <c r="A191" s="360"/>
    </row>
    <row r="192" s="357" customFormat="1" customHeight="1" spans="1:1">
      <c r="A192" s="360"/>
    </row>
    <row r="193" s="357" customFormat="1" customHeight="1" spans="1:1">
      <c r="A193" s="360"/>
    </row>
    <row r="194" s="357" customFormat="1" customHeight="1" spans="1:1">
      <c r="A194" s="360"/>
    </row>
    <row r="195" s="357" customFormat="1" customHeight="1" spans="1:1">
      <c r="A195" s="360"/>
    </row>
    <row r="196" s="357" customFormat="1" customHeight="1" spans="1:1">
      <c r="A196" s="360"/>
    </row>
    <row r="197" s="357" customFormat="1" customHeight="1" spans="1:1">
      <c r="A197" s="360"/>
    </row>
    <row r="198" s="357" customFormat="1" customHeight="1" spans="1:1">
      <c r="A198" s="360"/>
    </row>
    <row r="199" s="357" customFormat="1" customHeight="1" spans="1:1">
      <c r="A199" s="360"/>
    </row>
    <row r="200" s="357" customFormat="1" customHeight="1" spans="1:1">
      <c r="A200" s="360"/>
    </row>
    <row r="201" s="357" customFormat="1" customHeight="1" spans="1:1">
      <c r="A201" s="360"/>
    </row>
    <row r="202" s="357" customFormat="1" customHeight="1" spans="1:1">
      <c r="A202" s="360"/>
    </row>
    <row r="203" s="357" customFormat="1" customHeight="1" spans="1:1">
      <c r="A203" s="360"/>
    </row>
    <row r="204" s="357" customFormat="1" customHeight="1" spans="1:1">
      <c r="A204" s="360"/>
    </row>
    <row r="205" s="357" customFormat="1" customHeight="1" spans="1:1">
      <c r="A205" s="360"/>
    </row>
    <row r="206" s="357" customFormat="1" customHeight="1" spans="1:1">
      <c r="A206" s="360"/>
    </row>
    <row r="207" s="357" customFormat="1" customHeight="1" spans="1:1">
      <c r="A207" s="360"/>
    </row>
    <row r="208" s="357" customFormat="1" customHeight="1" spans="1:1">
      <c r="A208" s="360"/>
    </row>
    <row r="209" s="357" customFormat="1" customHeight="1" spans="1:1">
      <c r="A209" s="360"/>
    </row>
    <row r="210" s="357" customFormat="1" customHeight="1" spans="1:1">
      <c r="A210" s="360"/>
    </row>
    <row r="211" s="357" customFormat="1" customHeight="1" spans="1:1">
      <c r="A211" s="360"/>
    </row>
    <row r="212" s="357" customFormat="1" customHeight="1" spans="1:1">
      <c r="A212" s="360"/>
    </row>
    <row r="213" s="357" customFormat="1" customHeight="1" spans="1:1">
      <c r="A213" s="360"/>
    </row>
    <row r="214" s="357" customFormat="1" customHeight="1" spans="1:1">
      <c r="A214" s="360"/>
    </row>
    <row r="215" s="357" customFormat="1" customHeight="1" spans="1:1">
      <c r="A215" s="360"/>
    </row>
    <row r="216" s="357" customFormat="1" customHeight="1" spans="1:1">
      <c r="A216" s="360"/>
    </row>
    <row r="217" s="357" customFormat="1" customHeight="1" spans="1:1">
      <c r="A217" s="360"/>
    </row>
    <row r="218" s="357" customFormat="1" customHeight="1" spans="1:1">
      <c r="A218" s="360"/>
    </row>
    <row r="219" s="357" customFormat="1" customHeight="1" spans="1:1">
      <c r="A219" s="360"/>
    </row>
    <row r="220" s="357" customFormat="1" customHeight="1" spans="1:1">
      <c r="A220" s="360"/>
    </row>
    <row r="221" s="357" customFormat="1" customHeight="1" spans="1:1">
      <c r="A221" s="360"/>
    </row>
    <row r="222" s="357" customFormat="1" customHeight="1" spans="1:1">
      <c r="A222" s="360"/>
    </row>
    <row r="223" s="357" customFormat="1" customHeight="1" spans="1:1">
      <c r="A223" s="360"/>
    </row>
    <row r="224" s="357" customFormat="1" customHeight="1" spans="1:1">
      <c r="A224" s="360"/>
    </row>
    <row r="225" s="357" customFormat="1" customHeight="1" spans="1:1">
      <c r="A225" s="360"/>
    </row>
    <row r="226" s="357" customFormat="1" customHeight="1" spans="1:1">
      <c r="A226" s="360"/>
    </row>
    <row r="227" s="357" customFormat="1" customHeight="1" spans="1:1">
      <c r="A227" s="360"/>
    </row>
    <row r="228" s="357" customFormat="1" customHeight="1" spans="1:1">
      <c r="A228" s="360"/>
    </row>
    <row r="229" s="357" customFormat="1" customHeight="1" spans="1:1">
      <c r="A229" s="360"/>
    </row>
    <row r="230" s="357" customFormat="1" customHeight="1" spans="1:1">
      <c r="A230" s="360"/>
    </row>
    <row r="231" s="357" customFormat="1" customHeight="1" spans="1:1">
      <c r="A231" s="360"/>
    </row>
    <row r="232" s="357" customFormat="1" customHeight="1" spans="1:1">
      <c r="A232" s="360"/>
    </row>
    <row r="233" s="357" customFormat="1" customHeight="1" spans="1:1">
      <c r="A233" s="360"/>
    </row>
    <row r="234" s="357" customFormat="1" customHeight="1" spans="1:1">
      <c r="A234" s="360"/>
    </row>
    <row r="235" s="357" customFormat="1" customHeight="1" spans="1:1">
      <c r="A235" s="360"/>
    </row>
    <row r="236" s="357" customFormat="1" customHeight="1" spans="1:1">
      <c r="A236" s="360"/>
    </row>
    <row r="237" s="357" customFormat="1" customHeight="1" spans="1:1">
      <c r="A237" s="360"/>
    </row>
    <row r="238" s="357" customFormat="1" customHeight="1" spans="1:1">
      <c r="A238" s="360"/>
    </row>
    <row r="239" s="357" customFormat="1" customHeight="1" spans="1:1">
      <c r="A239" s="360"/>
    </row>
    <row r="240" s="357" customFormat="1" customHeight="1" spans="1:1">
      <c r="A240" s="360"/>
    </row>
    <row r="241" s="357" customFormat="1" customHeight="1" spans="1:1">
      <c r="A241" s="360"/>
    </row>
    <row r="242" s="357" customFormat="1" customHeight="1" spans="1:1">
      <c r="A242" s="360"/>
    </row>
    <row r="243" s="357" customFormat="1" customHeight="1" spans="1:1">
      <c r="A243" s="360"/>
    </row>
    <row r="244" s="357" customFormat="1" customHeight="1" spans="1:1">
      <c r="A244" s="360"/>
    </row>
    <row r="245" s="357" customFormat="1" customHeight="1" spans="1:1">
      <c r="A245" s="360"/>
    </row>
    <row r="246" s="357" customFormat="1" customHeight="1" spans="1:1">
      <c r="A246" s="360"/>
    </row>
    <row r="247" s="357" customFormat="1" customHeight="1" spans="1:1">
      <c r="A247" s="360"/>
    </row>
    <row r="248" s="357" customFormat="1" customHeight="1" spans="1:1">
      <c r="A248" s="360"/>
    </row>
    <row r="249" s="357" customFormat="1" customHeight="1" spans="1:1">
      <c r="A249" s="360"/>
    </row>
    <row r="250" s="357" customFormat="1" customHeight="1" spans="1:1">
      <c r="A250" s="360"/>
    </row>
    <row r="251" s="357" customFormat="1" customHeight="1" spans="1:1">
      <c r="A251" s="360"/>
    </row>
    <row r="252" s="357" customFormat="1" customHeight="1" spans="1:1">
      <c r="A252" s="360"/>
    </row>
    <row r="253" s="357" customFormat="1" customHeight="1" spans="1:1">
      <c r="A253" s="360"/>
    </row>
    <row r="254" s="357" customFormat="1" customHeight="1" spans="1:1">
      <c r="A254" s="360"/>
    </row>
    <row r="255" s="357" customFormat="1" customHeight="1" spans="1:1">
      <c r="A255" s="360"/>
    </row>
    <row r="256" s="357" customFormat="1" customHeight="1" spans="1:1">
      <c r="A256" s="360"/>
    </row>
    <row r="257" s="357" customFormat="1" customHeight="1" spans="1:1">
      <c r="A257" s="360"/>
    </row>
    <row r="258" s="357" customFormat="1" customHeight="1" spans="1:1">
      <c r="A258" s="360"/>
    </row>
    <row r="259" s="357" customFormat="1" customHeight="1" spans="1:1">
      <c r="A259" s="360"/>
    </row>
    <row r="260" s="357" customFormat="1" customHeight="1" spans="1:1">
      <c r="A260" s="360"/>
    </row>
    <row r="261" s="357" customFormat="1" customHeight="1" spans="1:1">
      <c r="A261" s="360"/>
    </row>
    <row r="262" s="357" customFormat="1" customHeight="1" spans="1:1">
      <c r="A262" s="360"/>
    </row>
    <row r="263" s="357" customFormat="1" customHeight="1" spans="1:1">
      <c r="A263" s="360"/>
    </row>
    <row r="264" s="357" customFormat="1" customHeight="1" spans="1:1">
      <c r="A264" s="360"/>
    </row>
    <row r="265" s="357" customFormat="1" customHeight="1" spans="1:1">
      <c r="A265" s="360"/>
    </row>
    <row r="266" s="357" customFormat="1" customHeight="1" spans="1:1">
      <c r="A266" s="360"/>
    </row>
    <row r="267" s="357" customFormat="1" customHeight="1" spans="1:1">
      <c r="A267" s="360"/>
    </row>
    <row r="268" s="357" customFormat="1" customHeight="1" spans="1:1">
      <c r="A268" s="360"/>
    </row>
    <row r="269" s="357" customFormat="1" customHeight="1" spans="1:1">
      <c r="A269" s="360"/>
    </row>
    <row r="270" s="357" customFormat="1" customHeight="1" spans="1:1">
      <c r="A270" s="360"/>
    </row>
    <row r="271" s="357" customFormat="1" customHeight="1" spans="1:1">
      <c r="A271" s="360"/>
    </row>
    <row r="272" s="357" customFormat="1" customHeight="1" spans="1:1">
      <c r="A272" s="360"/>
    </row>
    <row r="273" s="357" customFormat="1" customHeight="1" spans="1:1">
      <c r="A273" s="360"/>
    </row>
    <row r="274" s="357" customFormat="1" customHeight="1" spans="1:1">
      <c r="A274" s="360"/>
    </row>
    <row r="275" s="357" customFormat="1" customHeight="1" spans="1:1">
      <c r="A275" s="360"/>
    </row>
    <row r="276" s="357" customFormat="1" customHeight="1" spans="1:1">
      <c r="A276" s="360"/>
    </row>
    <row r="277" s="357" customFormat="1" customHeight="1" spans="1:1">
      <c r="A277" s="360"/>
    </row>
    <row r="278" s="357" customFormat="1" customHeight="1" spans="1:1">
      <c r="A278" s="360"/>
    </row>
    <row r="279" s="357" customFormat="1" customHeight="1" spans="1:1">
      <c r="A279" s="360"/>
    </row>
    <row r="280" s="357" customFormat="1" customHeight="1" spans="1:1">
      <c r="A280" s="360"/>
    </row>
    <row r="281" s="357" customFormat="1" customHeight="1" spans="1:1">
      <c r="A281" s="360"/>
    </row>
    <row r="282" s="357" customFormat="1" customHeight="1" spans="1:1">
      <c r="A282" s="360"/>
    </row>
    <row r="283" s="357" customFormat="1" customHeight="1" spans="1:1">
      <c r="A283" s="360"/>
    </row>
    <row r="284" s="357" customFormat="1" customHeight="1" spans="1:1">
      <c r="A284" s="360"/>
    </row>
    <row r="285" s="357" customFormat="1" customHeight="1" spans="1:1">
      <c r="A285" s="360"/>
    </row>
    <row r="286" s="357" customFormat="1" customHeight="1" spans="1:1">
      <c r="A286" s="360"/>
    </row>
    <row r="287" s="357" customFormat="1" customHeight="1" spans="1:1">
      <c r="A287" s="360"/>
    </row>
    <row r="288" s="357" customFormat="1" customHeight="1" spans="1:1">
      <c r="A288" s="360"/>
    </row>
    <row r="289" s="357" customFormat="1" customHeight="1" spans="1:1">
      <c r="A289" s="360"/>
    </row>
    <row r="290" s="357" customFormat="1" customHeight="1" spans="1:1">
      <c r="A290" s="360"/>
    </row>
    <row r="291" s="357" customFormat="1" customHeight="1" spans="1:1">
      <c r="A291" s="360"/>
    </row>
    <row r="292" s="357" customFormat="1" customHeight="1" spans="1:1">
      <c r="A292" s="360"/>
    </row>
    <row r="293" s="357" customFormat="1" customHeight="1" spans="1:1">
      <c r="A293" s="360"/>
    </row>
    <row r="294" s="357" customFormat="1" customHeight="1" spans="1:1">
      <c r="A294" s="360"/>
    </row>
    <row r="295" s="357" customFormat="1" customHeight="1" spans="1:1">
      <c r="A295" s="360"/>
    </row>
    <row r="296" s="357" customFormat="1" customHeight="1" spans="1:1">
      <c r="A296" s="360"/>
    </row>
    <row r="297" s="357" customFormat="1" customHeight="1" spans="1:1">
      <c r="A297" s="360"/>
    </row>
    <row r="298" s="357" customFormat="1" customHeight="1" spans="1:1">
      <c r="A298" s="360"/>
    </row>
    <row r="299" s="357" customFormat="1" customHeight="1" spans="1:1">
      <c r="A299" s="360"/>
    </row>
    <row r="300" s="357" customFormat="1" customHeight="1" spans="1:1">
      <c r="A300" s="360"/>
    </row>
    <row r="301" s="357" customFormat="1" customHeight="1" spans="1:1">
      <c r="A301" s="360"/>
    </row>
    <row r="302" s="357" customFormat="1" customHeight="1" spans="1:1">
      <c r="A302" s="360"/>
    </row>
    <row r="303" s="357" customFormat="1" customHeight="1" spans="1:1">
      <c r="A303" s="360"/>
    </row>
    <row r="304" s="357" customFormat="1" customHeight="1" spans="1:1">
      <c r="A304" s="360"/>
    </row>
    <row r="305" s="357" customFormat="1" customHeight="1" spans="1:1">
      <c r="A305" s="360"/>
    </row>
    <row r="306" s="357" customFormat="1" customHeight="1" spans="1:1">
      <c r="A306" s="360"/>
    </row>
    <row r="307" s="357" customFormat="1" customHeight="1" spans="1:1">
      <c r="A307" s="360"/>
    </row>
    <row r="308" s="357" customFormat="1" customHeight="1" spans="1:1">
      <c r="A308" s="360"/>
    </row>
    <row r="309" s="357" customFormat="1" customHeight="1" spans="1:1">
      <c r="A309" s="360"/>
    </row>
    <row r="310" s="357" customFormat="1" customHeight="1" spans="1:1">
      <c r="A310" s="360"/>
    </row>
    <row r="311" s="357" customFormat="1" customHeight="1" spans="1:1">
      <c r="A311" s="360"/>
    </row>
    <row r="312" s="357" customFormat="1" customHeight="1" spans="1:1">
      <c r="A312" s="360"/>
    </row>
    <row r="313" s="357" customFormat="1" customHeight="1" spans="1:1">
      <c r="A313" s="360"/>
    </row>
    <row r="314" s="357" customFormat="1" customHeight="1" spans="1:1">
      <c r="A314" s="360"/>
    </row>
    <row r="315" s="357" customFormat="1" customHeight="1" spans="1:1">
      <c r="A315" s="360"/>
    </row>
    <row r="316" s="357" customFormat="1" customHeight="1" spans="1:1">
      <c r="A316" s="360"/>
    </row>
    <row r="317" s="357" customFormat="1" customHeight="1" spans="1:1">
      <c r="A317" s="360"/>
    </row>
    <row r="318" s="357" customFormat="1" customHeight="1" spans="1:1">
      <c r="A318" s="360"/>
    </row>
    <row r="319" s="357" customFormat="1" customHeight="1" spans="1:1">
      <c r="A319" s="360"/>
    </row>
    <row r="320" s="357" customFormat="1" customHeight="1" spans="1:1">
      <c r="A320" s="360"/>
    </row>
    <row r="321" s="357" customFormat="1" customHeight="1" spans="1:1">
      <c r="A321" s="360"/>
    </row>
    <row r="322" s="357" customFormat="1" customHeight="1" spans="1:1">
      <c r="A322" s="360"/>
    </row>
    <row r="323" s="357" customFormat="1" customHeight="1" spans="1:1">
      <c r="A323" s="360"/>
    </row>
    <row r="324" s="357" customFormat="1" customHeight="1" spans="1:1">
      <c r="A324" s="360"/>
    </row>
    <row r="325" s="357" customFormat="1" customHeight="1" spans="1:1">
      <c r="A325" s="360"/>
    </row>
    <row r="326" s="357" customFormat="1" customHeight="1" spans="1:1">
      <c r="A326" s="360"/>
    </row>
    <row r="327" s="357" customFormat="1" customHeight="1" spans="1:1">
      <c r="A327" s="360"/>
    </row>
    <row r="328" s="357" customFormat="1" customHeight="1" spans="1:1">
      <c r="A328" s="360"/>
    </row>
    <row r="329" s="357" customFormat="1" customHeight="1" spans="1:1">
      <c r="A329" s="360"/>
    </row>
    <row r="330" s="357" customFormat="1" customHeight="1" spans="1:1">
      <c r="A330" s="360"/>
    </row>
    <row r="331" s="357" customFormat="1" customHeight="1" spans="1:1">
      <c r="A331" s="360"/>
    </row>
    <row r="332" s="357" customFormat="1" customHeight="1" spans="1:1">
      <c r="A332" s="360"/>
    </row>
    <row r="333" s="357" customFormat="1" customHeight="1" spans="1:1">
      <c r="A333" s="360"/>
    </row>
    <row r="334" s="357" customFormat="1" customHeight="1" spans="1:1">
      <c r="A334" s="360"/>
    </row>
    <row r="335" s="357" customFormat="1" customHeight="1" spans="1:1">
      <c r="A335" s="360"/>
    </row>
    <row r="336" s="357" customFormat="1" customHeight="1" spans="1:1">
      <c r="A336" s="360"/>
    </row>
    <row r="337" s="357" customFormat="1" customHeight="1" spans="1:1">
      <c r="A337" s="360"/>
    </row>
    <row r="338" s="357" customFormat="1" customHeight="1" spans="1:1">
      <c r="A338" s="360"/>
    </row>
    <row r="339" s="357" customFormat="1" customHeight="1" spans="1:1">
      <c r="A339" s="360"/>
    </row>
    <row r="340" s="357" customFormat="1" customHeight="1" spans="1:1">
      <c r="A340" s="360"/>
    </row>
  </sheetData>
  <mergeCells count="3">
    <mergeCell ref="B1:C1"/>
    <mergeCell ref="A2:C2"/>
    <mergeCell ref="B3:C3"/>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10"/>
  <sheetViews>
    <sheetView showZeros="0" zoomScale="115" zoomScaleNormal="115" workbookViewId="0">
      <selection activeCell="A1" sqref="A1:D1"/>
    </sheetView>
  </sheetViews>
  <sheetFormatPr defaultColWidth="9" defaultRowHeight="14.25" outlineLevelCol="4"/>
  <cols>
    <col min="1" max="1" width="39.75" style="342" customWidth="1"/>
    <col min="2" max="2" width="14.8833333333333" style="342" customWidth="1"/>
    <col min="3" max="3" width="37.3833333333333" style="343" customWidth="1"/>
    <col min="4" max="4" width="15.6333333333333" style="343" customWidth="1"/>
    <col min="5" max="16384" width="9" style="343"/>
  </cols>
  <sheetData>
    <row r="1" ht="20.25" customHeight="1" spans="1:4">
      <c r="A1" s="3" t="s">
        <v>3313</v>
      </c>
      <c r="B1" s="3"/>
      <c r="C1" s="3"/>
      <c r="D1" s="3"/>
    </row>
    <row r="2" ht="24" spans="1:4">
      <c r="A2" s="197" t="s">
        <v>3314</v>
      </c>
      <c r="B2" s="197"/>
      <c r="C2" s="197"/>
      <c r="D2" s="197"/>
    </row>
    <row r="3" ht="20.25" customHeight="1" spans="1:4">
      <c r="A3" s="259"/>
      <c r="B3" s="259"/>
      <c r="D3" s="344" t="s">
        <v>2</v>
      </c>
    </row>
    <row r="4" ht="24" customHeight="1" spans="1:4">
      <c r="A4" s="345" t="s">
        <v>2455</v>
      </c>
      <c r="B4" s="345" t="s">
        <v>71</v>
      </c>
      <c r="C4" s="345" t="s">
        <v>2456</v>
      </c>
      <c r="D4" s="345" t="s">
        <v>71</v>
      </c>
    </row>
    <row r="5" ht="20.1" customHeight="1" spans="1:4">
      <c r="A5" s="334" t="s">
        <v>2457</v>
      </c>
      <c r="B5" s="346">
        <f>B6+B10+B34</f>
        <v>304312</v>
      </c>
      <c r="C5" s="334" t="s">
        <v>3158</v>
      </c>
      <c r="D5" s="346"/>
    </row>
    <row r="6" ht="20.1" customHeight="1" spans="1:4">
      <c r="A6" s="347" t="s">
        <v>2459</v>
      </c>
      <c r="B6" s="348">
        <f>SUM(B7:B9)</f>
        <v>2275</v>
      </c>
      <c r="C6" s="347" t="s">
        <v>2460</v>
      </c>
      <c r="D6" s="346"/>
    </row>
    <row r="7" ht="20.1" customHeight="1" spans="1:4">
      <c r="A7" s="347" t="s">
        <v>2461</v>
      </c>
      <c r="B7" s="349">
        <v>1680</v>
      </c>
      <c r="C7" s="347" t="s">
        <v>2462</v>
      </c>
      <c r="D7" s="349"/>
    </row>
    <row r="8" ht="20.1" customHeight="1" spans="1:4">
      <c r="A8" s="347" t="s">
        <v>3315</v>
      </c>
      <c r="B8" s="349">
        <v>329</v>
      </c>
      <c r="C8" s="347" t="s">
        <v>2464</v>
      </c>
      <c r="D8" s="349"/>
    </row>
    <row r="9" ht="20.1" customHeight="1" spans="1:4">
      <c r="A9" s="347" t="s">
        <v>2463</v>
      </c>
      <c r="B9" s="349">
        <v>266</v>
      </c>
      <c r="C9" s="347" t="s">
        <v>2466</v>
      </c>
      <c r="D9" s="349"/>
    </row>
    <row r="10" ht="20.1" customHeight="1" spans="1:4">
      <c r="A10" s="347" t="s">
        <v>2467</v>
      </c>
      <c r="B10" s="350">
        <f>SUM(B11:B32)</f>
        <v>290268</v>
      </c>
      <c r="C10" s="347" t="s">
        <v>2468</v>
      </c>
      <c r="D10" s="349"/>
    </row>
    <row r="11" ht="20.1" customHeight="1" spans="1:4">
      <c r="A11" s="189" t="s">
        <v>3316</v>
      </c>
      <c r="B11" s="349">
        <v>944</v>
      </c>
      <c r="C11" s="189" t="s">
        <v>2470</v>
      </c>
      <c r="D11" s="349"/>
    </row>
    <row r="12" ht="20.1" customHeight="1" spans="1:4">
      <c r="A12" s="189" t="s">
        <v>3317</v>
      </c>
      <c r="B12" s="349">
        <v>58633</v>
      </c>
      <c r="C12" s="189" t="s">
        <v>2472</v>
      </c>
      <c r="D12" s="349"/>
    </row>
    <row r="13" ht="20.1" customHeight="1" spans="1:4">
      <c r="A13" s="189" t="s">
        <v>3318</v>
      </c>
      <c r="B13" s="349">
        <v>28669</v>
      </c>
      <c r="C13" s="189" t="s">
        <v>2474</v>
      </c>
      <c r="D13" s="349"/>
    </row>
    <row r="14" ht="20.1" customHeight="1" spans="1:4">
      <c r="A14" s="189" t="s">
        <v>3319</v>
      </c>
      <c r="B14" s="349">
        <v>12690</v>
      </c>
      <c r="C14" s="189" t="s">
        <v>2476</v>
      </c>
      <c r="D14" s="349"/>
    </row>
    <row r="15" ht="20.1" customHeight="1" spans="1:4">
      <c r="A15" s="189" t="s">
        <v>3320</v>
      </c>
      <c r="B15" s="349"/>
      <c r="C15" s="189" t="s">
        <v>2478</v>
      </c>
      <c r="D15" s="349"/>
    </row>
    <row r="16" ht="20.1" customHeight="1" spans="1:4">
      <c r="A16" s="189" t="s">
        <v>3321</v>
      </c>
      <c r="B16" s="349">
        <v>19905</v>
      </c>
      <c r="C16" s="189" t="s">
        <v>2480</v>
      </c>
      <c r="D16" s="349"/>
    </row>
    <row r="17" ht="20.1" customHeight="1" spans="1:4">
      <c r="A17" s="189" t="s">
        <v>3322</v>
      </c>
      <c r="B17" s="349">
        <v>17709</v>
      </c>
      <c r="C17" s="189" t="s">
        <v>2482</v>
      </c>
      <c r="D17" s="349"/>
    </row>
    <row r="18" ht="20.1" customHeight="1" spans="1:4">
      <c r="A18" s="189" t="s">
        <v>3323</v>
      </c>
      <c r="B18" s="349">
        <v>45503</v>
      </c>
      <c r="C18" s="189" t="s">
        <v>2484</v>
      </c>
      <c r="D18" s="349"/>
    </row>
    <row r="19" ht="20.1" customHeight="1" spans="1:4">
      <c r="A19" s="189" t="s">
        <v>3324</v>
      </c>
      <c r="B19" s="349">
        <v>1776</v>
      </c>
      <c r="C19" s="189" t="s">
        <v>2486</v>
      </c>
      <c r="D19" s="349"/>
    </row>
    <row r="20" ht="20.1" customHeight="1" spans="1:4">
      <c r="A20" s="189" t="s">
        <v>3325</v>
      </c>
      <c r="B20" s="349">
        <v>21400</v>
      </c>
      <c r="C20" s="189" t="s">
        <v>2488</v>
      </c>
      <c r="D20" s="349"/>
    </row>
    <row r="21" ht="20.1" customHeight="1" spans="1:4">
      <c r="A21" s="189" t="s">
        <v>3326</v>
      </c>
      <c r="B21" s="349">
        <v>102</v>
      </c>
      <c r="C21" s="189" t="s">
        <v>2490</v>
      </c>
      <c r="D21" s="349"/>
    </row>
    <row r="22" ht="20.1" customHeight="1" spans="1:4">
      <c r="A22" s="189" t="s">
        <v>3327</v>
      </c>
      <c r="B22" s="349">
        <v>1241</v>
      </c>
      <c r="C22" s="189" t="s">
        <v>2492</v>
      </c>
      <c r="D22" s="349"/>
    </row>
    <row r="23" ht="20.1" customHeight="1" spans="1:4">
      <c r="A23" s="189" t="s">
        <v>3328</v>
      </c>
      <c r="B23" s="349">
        <v>21857</v>
      </c>
      <c r="C23" s="189" t="s">
        <v>2494</v>
      </c>
      <c r="D23" s="349"/>
    </row>
    <row r="24" ht="20.1" customHeight="1" spans="1:4">
      <c r="A24" s="189" t="s">
        <v>3329</v>
      </c>
      <c r="B24" s="349">
        <v>9301</v>
      </c>
      <c r="C24" s="189" t="s">
        <v>2496</v>
      </c>
      <c r="D24" s="349"/>
    </row>
    <row r="25" ht="20.1" customHeight="1" spans="1:4">
      <c r="A25" s="189" t="s">
        <v>3330</v>
      </c>
      <c r="B25" s="349">
        <v>2423</v>
      </c>
      <c r="C25" s="189" t="s">
        <v>2498</v>
      </c>
      <c r="D25" s="349"/>
    </row>
    <row r="26" ht="20.1" customHeight="1" spans="1:4">
      <c r="A26" s="189" t="s">
        <v>3331</v>
      </c>
      <c r="B26" s="349"/>
      <c r="C26" s="189" t="s">
        <v>2500</v>
      </c>
      <c r="D26" s="349"/>
    </row>
    <row r="27" ht="20.1" customHeight="1" spans="1:4">
      <c r="A27" s="189" t="s">
        <v>3332</v>
      </c>
      <c r="B27" s="349">
        <v>31960</v>
      </c>
      <c r="C27" s="189" t="s">
        <v>2502</v>
      </c>
      <c r="D27" s="349"/>
    </row>
    <row r="28" ht="20.1" customHeight="1" spans="1:4">
      <c r="A28" s="189" t="s">
        <v>3333</v>
      </c>
      <c r="B28" s="349">
        <v>9512</v>
      </c>
      <c r="C28" s="189" t="s">
        <v>2504</v>
      </c>
      <c r="D28" s="351"/>
    </row>
    <row r="29" ht="20.1" customHeight="1" spans="1:4">
      <c r="A29" s="189" t="s">
        <v>3334</v>
      </c>
      <c r="B29" s="349">
        <v>6035</v>
      </c>
      <c r="C29" s="189" t="s">
        <v>2506</v>
      </c>
      <c r="D29" s="351"/>
    </row>
    <row r="30" ht="20.1" customHeight="1" spans="1:4">
      <c r="A30" s="189" t="s">
        <v>3335</v>
      </c>
      <c r="B30" s="349">
        <v>100</v>
      </c>
      <c r="C30" s="189" t="s">
        <v>2508</v>
      </c>
      <c r="D30" s="351"/>
    </row>
    <row r="31" ht="20.1" customHeight="1" spans="1:4">
      <c r="A31" s="189" t="s">
        <v>3336</v>
      </c>
      <c r="B31" s="349">
        <v>300</v>
      </c>
      <c r="C31" s="189" t="s">
        <v>2510</v>
      </c>
      <c r="D31" s="351"/>
    </row>
    <row r="32" ht="20.1" customHeight="1" spans="1:4">
      <c r="A32" s="189" t="s">
        <v>3337</v>
      </c>
      <c r="B32" s="349">
        <v>208</v>
      </c>
      <c r="C32" s="347"/>
      <c r="D32" s="351"/>
    </row>
    <row r="33" ht="20.1" customHeight="1" spans="1:4">
      <c r="A33" s="189"/>
      <c r="B33" s="349"/>
      <c r="C33" s="347"/>
      <c r="D33" s="351"/>
    </row>
    <row r="34" ht="20.1" customHeight="1" spans="1:4">
      <c r="A34" s="352" t="s">
        <v>2512</v>
      </c>
      <c r="B34" s="349">
        <f>SUM(B35:B49)</f>
        <v>11769</v>
      </c>
      <c r="C34" s="347" t="s">
        <v>2513</v>
      </c>
      <c r="D34" s="351"/>
    </row>
    <row r="35" ht="20.1" customHeight="1" spans="1:4">
      <c r="A35" s="347" t="s">
        <v>2110</v>
      </c>
      <c r="B35" s="349"/>
      <c r="C35" s="353" t="s">
        <v>3338</v>
      </c>
      <c r="D35" s="351"/>
    </row>
    <row r="36" ht="20.1" customHeight="1" spans="1:4">
      <c r="A36" s="347" t="s">
        <v>3339</v>
      </c>
      <c r="B36" s="349"/>
      <c r="C36" s="353" t="s">
        <v>3340</v>
      </c>
      <c r="D36" s="349"/>
    </row>
    <row r="37" ht="20.1" customHeight="1" spans="1:4">
      <c r="A37" s="347" t="s">
        <v>3341</v>
      </c>
      <c r="B37" s="349"/>
      <c r="C37" s="353" t="s">
        <v>3342</v>
      </c>
      <c r="D37" s="349"/>
    </row>
    <row r="38" ht="20.1" customHeight="1" spans="1:4">
      <c r="A38" s="347" t="s">
        <v>2112</v>
      </c>
      <c r="B38" s="349"/>
      <c r="C38" s="353" t="s">
        <v>3343</v>
      </c>
      <c r="D38" s="349"/>
    </row>
    <row r="39" ht="20.1" customHeight="1" spans="1:4">
      <c r="A39" s="347" t="s">
        <v>3159</v>
      </c>
      <c r="B39" s="349"/>
      <c r="C39" s="353" t="s">
        <v>3344</v>
      </c>
      <c r="D39" s="349"/>
    </row>
    <row r="40" ht="20.1" customHeight="1" spans="1:4">
      <c r="A40" s="347" t="s">
        <v>2114</v>
      </c>
      <c r="B40" s="349">
        <v>525</v>
      </c>
      <c r="C40" s="353" t="s">
        <v>3345</v>
      </c>
      <c r="D40" s="349"/>
    </row>
    <row r="41" ht="20.1" customHeight="1" spans="1:4">
      <c r="A41" s="347" t="s">
        <v>3162</v>
      </c>
      <c r="B41" s="349"/>
      <c r="C41" s="353" t="s">
        <v>3346</v>
      </c>
      <c r="D41" s="349"/>
    </row>
    <row r="42" ht="20.1" customHeight="1" spans="1:4">
      <c r="A42" s="347" t="s">
        <v>2116</v>
      </c>
      <c r="B42" s="349">
        <v>420</v>
      </c>
      <c r="C42" s="353" t="s">
        <v>3347</v>
      </c>
      <c r="D42" s="349"/>
    </row>
    <row r="43" ht="20.1" customHeight="1" spans="1:4">
      <c r="A43" s="347" t="s">
        <v>2118</v>
      </c>
      <c r="B43" s="349">
        <v>2696</v>
      </c>
      <c r="C43" s="353" t="s">
        <v>3348</v>
      </c>
      <c r="D43" s="349"/>
    </row>
    <row r="44" ht="20.1" customHeight="1" spans="1:4">
      <c r="A44" s="347" t="s">
        <v>3167</v>
      </c>
      <c r="B44" s="349">
        <v>5828</v>
      </c>
      <c r="C44" s="353" t="s">
        <v>3349</v>
      </c>
      <c r="D44" s="349"/>
    </row>
    <row r="45" ht="20.1" customHeight="1" spans="1:4">
      <c r="A45" s="347" t="s">
        <v>2121</v>
      </c>
      <c r="B45" s="349">
        <v>82</v>
      </c>
      <c r="C45" s="353" t="s">
        <v>3350</v>
      </c>
      <c r="D45" s="349"/>
    </row>
    <row r="46" ht="20.1" customHeight="1" spans="1:4">
      <c r="A46" s="347" t="s">
        <v>3170</v>
      </c>
      <c r="B46" s="349">
        <v>600</v>
      </c>
      <c r="C46" s="353" t="s">
        <v>3351</v>
      </c>
      <c r="D46" s="349"/>
    </row>
    <row r="47" ht="20.1" customHeight="1" spans="1:4">
      <c r="A47" s="347" t="s">
        <v>3352</v>
      </c>
      <c r="B47" s="349">
        <v>680</v>
      </c>
      <c r="C47" s="353" t="s">
        <v>3353</v>
      </c>
      <c r="D47" s="349"/>
    </row>
    <row r="48" ht="20.1" customHeight="1" spans="1:4">
      <c r="A48" s="353" t="s">
        <v>3354</v>
      </c>
      <c r="B48" s="349">
        <v>748</v>
      </c>
      <c r="C48" s="353" t="s">
        <v>3354</v>
      </c>
      <c r="D48" s="349"/>
    </row>
    <row r="49" ht="20.1" customHeight="1" spans="1:5">
      <c r="A49" s="347" t="s">
        <v>3355</v>
      </c>
      <c r="B49" s="349">
        <v>190</v>
      </c>
      <c r="C49" s="353"/>
      <c r="D49" s="349"/>
    </row>
    <row r="50" ht="45.75" customHeight="1" spans="1:5">
      <c r="A50" s="354" t="s">
        <v>2536</v>
      </c>
      <c r="B50" s="354"/>
      <c r="C50" s="354"/>
      <c r="D50" s="354"/>
      <c r="E50" s="355"/>
    </row>
    <row r="51" ht="19.5" customHeight="1" spans="1:5">
      <c r="C51" s="356"/>
      <c r="D51" s="356"/>
    </row>
    <row r="52" ht="20.1" customHeight="1"/>
    <row r="53" ht="20.1" customHeight="1"/>
    <row r="54" ht="20.1" customHeight="1" spans="1:5">
      <c r="A54" s="343"/>
      <c r="B54" s="343"/>
    </row>
    <row r="55" ht="20.1" customHeight="1" spans="1:5">
      <c r="A55" s="343"/>
      <c r="B55" s="343"/>
    </row>
    <row r="56" ht="20.1" customHeight="1" spans="1:5">
      <c r="A56" s="343"/>
      <c r="B56" s="343"/>
    </row>
    <row r="57" ht="20.1" customHeight="1" spans="1:5">
      <c r="A57" s="343"/>
      <c r="B57" s="343"/>
    </row>
    <row r="58" ht="20.1" customHeight="1" spans="1:5">
      <c r="A58" s="343"/>
      <c r="B58" s="343"/>
    </row>
    <row r="59" ht="20.1" customHeight="1" spans="1:5">
      <c r="A59" s="343"/>
      <c r="B59" s="343"/>
    </row>
    <row r="60" ht="20.1" customHeight="1" spans="1:5">
      <c r="A60" s="343"/>
      <c r="B60" s="343"/>
    </row>
    <row r="61" ht="20.1" customHeight="1" spans="1:5">
      <c r="A61" s="343"/>
      <c r="B61" s="343"/>
    </row>
    <row r="62" ht="20.1" customHeight="1" spans="1:5">
      <c r="A62" s="343"/>
      <c r="B62" s="343"/>
    </row>
    <row r="63" ht="20.1" customHeight="1" spans="1:5">
      <c r="A63" s="343"/>
      <c r="B63" s="343"/>
    </row>
    <row r="64" ht="20.1" customHeight="1" spans="1:5">
      <c r="A64" s="343"/>
      <c r="B64" s="343"/>
    </row>
    <row r="65" ht="20.1" customHeight="1" spans="1:2">
      <c r="A65" s="343"/>
      <c r="B65" s="343"/>
    </row>
    <row r="66" ht="20.1" customHeight="1" spans="1:2">
      <c r="A66" s="343"/>
      <c r="B66" s="343"/>
    </row>
    <row r="67" ht="20.1" customHeight="1" spans="1:2">
      <c r="A67" s="343"/>
      <c r="B67" s="343"/>
    </row>
    <row r="68" ht="20.1" customHeight="1" spans="1:2">
      <c r="A68" s="343"/>
      <c r="B68" s="343"/>
    </row>
    <row r="69" ht="20.1" customHeight="1" spans="1:2">
      <c r="A69" s="343"/>
      <c r="B69" s="343"/>
    </row>
    <row r="70" ht="20.1" customHeight="1" spans="1:2">
      <c r="A70" s="343"/>
      <c r="B70" s="343"/>
    </row>
    <row r="71" ht="20.1" customHeight="1" spans="1:2">
      <c r="A71" s="343"/>
      <c r="B71" s="343"/>
    </row>
    <row r="72" ht="20.1" customHeight="1" spans="1:2">
      <c r="A72" s="343"/>
      <c r="B72" s="343"/>
    </row>
    <row r="73" ht="20.1" customHeight="1" spans="1:2">
      <c r="A73" s="343"/>
      <c r="B73" s="343"/>
    </row>
    <row r="74" ht="20.1" customHeight="1" spans="1:2">
      <c r="A74" s="343"/>
      <c r="B74" s="343"/>
    </row>
    <row r="75" ht="20.1" customHeight="1" spans="1:2">
      <c r="A75" s="343"/>
      <c r="B75" s="343"/>
    </row>
    <row r="76" ht="20.1" customHeight="1" spans="1:2">
      <c r="A76" s="343"/>
      <c r="B76" s="343"/>
    </row>
    <row r="77" ht="20.1" customHeight="1" spans="1:2">
      <c r="A77" s="343"/>
      <c r="B77" s="343"/>
    </row>
    <row r="78" ht="20.1" customHeight="1" spans="1:2">
      <c r="A78" s="343"/>
      <c r="B78" s="343"/>
    </row>
    <row r="79" ht="20.1" customHeight="1" spans="1:2">
      <c r="A79" s="343"/>
      <c r="B79" s="343"/>
    </row>
    <row r="80" ht="20.1" customHeight="1" spans="1:2">
      <c r="A80" s="343"/>
      <c r="B80" s="343"/>
    </row>
    <row r="81" ht="20.1" customHeight="1" spans="1:2">
      <c r="A81" s="343"/>
      <c r="B81" s="343"/>
    </row>
    <row r="82" ht="20.1" customHeight="1" spans="1:2">
      <c r="A82" s="343"/>
      <c r="B82" s="343"/>
    </row>
    <row r="83" ht="20.1" customHeight="1" spans="1:2">
      <c r="A83" s="343"/>
      <c r="B83" s="343"/>
    </row>
    <row r="84" ht="20.1" customHeight="1" spans="1:2">
      <c r="A84" s="343"/>
      <c r="B84" s="343"/>
    </row>
    <row r="85" ht="20.1" customHeight="1" spans="1:2">
      <c r="A85" s="343"/>
      <c r="B85" s="343"/>
    </row>
    <row r="86" ht="20.1" customHeight="1" spans="1:2">
      <c r="A86" s="343"/>
      <c r="B86" s="343"/>
    </row>
    <row r="87" ht="20.1" customHeight="1" spans="1:2">
      <c r="A87" s="343"/>
      <c r="B87" s="343"/>
    </row>
    <row r="88" ht="20.1" customHeight="1" spans="1:2">
      <c r="A88" s="343"/>
      <c r="B88" s="343"/>
    </row>
    <row r="89" ht="20.1" customHeight="1" spans="1:2">
      <c r="A89" s="343"/>
      <c r="B89" s="343"/>
    </row>
    <row r="90" ht="20.1" customHeight="1" spans="1:2">
      <c r="A90" s="343"/>
      <c r="B90" s="343"/>
    </row>
    <row r="91" ht="20.1" customHeight="1" spans="1:2">
      <c r="A91" s="343"/>
      <c r="B91" s="343"/>
    </row>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sheetData>
  <mergeCells count="4">
    <mergeCell ref="A1:D1"/>
    <mergeCell ref="A2:D2"/>
    <mergeCell ref="A3:B3"/>
    <mergeCell ref="A50:D50"/>
  </mergeCells>
  <printOptions horizontalCentered="1"/>
  <pageMargins left="0.236220472440945" right="0.236220472440945" top="0.31496062992126" bottom="0.275590551181102" header="0.31496062992126" footer="0.196850393700787"/>
  <pageSetup paperSize="9" scale="83" orientation="portrait" blackAndWhite="1" errors="blank"/>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C54"/>
  <sheetViews>
    <sheetView workbookViewId="0">
      <selection activeCell="A1" sqref="A1"/>
    </sheetView>
  </sheetViews>
  <sheetFormatPr defaultColWidth="9" defaultRowHeight="13.5" outlineLevelCol="2"/>
  <cols>
    <col min="1" max="1" width="32.3833333333333" style="331" customWidth="1"/>
    <col min="2" max="2" width="21.3833333333333" style="331" customWidth="1"/>
    <col min="3" max="3" width="17.5" style="331" customWidth="1"/>
    <col min="4" max="16384" width="9" style="331"/>
  </cols>
  <sheetData>
    <row r="1" ht="18" spans="1:3">
      <c r="A1" s="3" t="s">
        <v>3356</v>
      </c>
      <c r="B1" s="3"/>
    </row>
    <row r="2" ht="25.5" customHeight="1" spans="1:3">
      <c r="A2" s="197" t="s">
        <v>3357</v>
      </c>
      <c r="B2" s="197"/>
      <c r="C2" s="197"/>
    </row>
    <row r="3" ht="20.25" customHeight="1" spans="1:3">
      <c r="A3" s="271" t="s">
        <v>2539</v>
      </c>
      <c r="B3" s="271"/>
    </row>
    <row r="4" ht="20.1" customHeight="1" spans="1:3">
      <c r="A4" s="272"/>
      <c r="B4" s="320"/>
      <c r="C4" s="320" t="s">
        <v>2</v>
      </c>
    </row>
    <row r="5" ht="37.5" customHeight="1" spans="1:3">
      <c r="A5" s="332"/>
      <c r="B5" s="333" t="s">
        <v>71</v>
      </c>
      <c r="C5" s="322" t="s">
        <v>74</v>
      </c>
    </row>
    <row r="6" ht="25.5" customHeight="1" spans="1:3">
      <c r="A6" s="334" t="s">
        <v>3358</v>
      </c>
      <c r="B6" s="335"/>
      <c r="C6" s="335"/>
    </row>
    <row r="7" s="330" customFormat="1" ht="20.1" customHeight="1" spans="1:3">
      <c r="A7" s="247" t="s">
        <v>2541</v>
      </c>
      <c r="B7" s="336"/>
      <c r="C7" s="336"/>
    </row>
    <row r="8" s="330" customFormat="1" ht="15.75" customHeight="1" spans="1:3">
      <c r="A8" s="247" t="s">
        <v>2542</v>
      </c>
      <c r="B8" s="336"/>
      <c r="C8" s="336"/>
    </row>
    <row r="9" s="330" customFormat="1" ht="15.75" customHeight="1" spans="1:3">
      <c r="A9" s="247" t="s">
        <v>2543</v>
      </c>
      <c r="B9" s="336"/>
      <c r="C9" s="336"/>
    </row>
    <row r="10" s="330" customFormat="1" ht="15.75" customHeight="1" spans="1:3">
      <c r="A10" s="247" t="s">
        <v>2544</v>
      </c>
      <c r="B10" s="336"/>
      <c r="C10" s="336"/>
    </row>
    <row r="11" ht="15.75" customHeight="1" spans="1:3">
      <c r="A11" s="247" t="s">
        <v>2545</v>
      </c>
      <c r="B11" s="336"/>
      <c r="C11" s="336"/>
    </row>
    <row r="12" ht="15.75" customHeight="1" spans="1:3">
      <c r="A12" s="247" t="s">
        <v>2546</v>
      </c>
      <c r="B12" s="336"/>
      <c r="C12" s="336"/>
    </row>
    <row r="13" ht="15.75" customHeight="1" spans="1:3">
      <c r="A13" s="247" t="s">
        <v>2547</v>
      </c>
      <c r="B13" s="336"/>
      <c r="C13" s="336"/>
    </row>
    <row r="14" ht="15.75" customHeight="1" spans="1:3">
      <c r="A14" s="247" t="s">
        <v>2548</v>
      </c>
      <c r="B14" s="336"/>
      <c r="C14" s="336"/>
    </row>
    <row r="15" ht="15.75" customHeight="1" spans="1:3">
      <c r="A15" s="247" t="s">
        <v>2549</v>
      </c>
      <c r="B15" s="336"/>
      <c r="C15" s="336"/>
    </row>
    <row r="16" ht="15.75" customHeight="1" spans="1:3">
      <c r="A16" s="247" t="s">
        <v>2550</v>
      </c>
      <c r="B16" s="336"/>
      <c r="C16" s="336"/>
    </row>
    <row r="17" ht="15.75" customHeight="1" spans="1:3">
      <c r="A17" s="247" t="s">
        <v>2551</v>
      </c>
      <c r="B17" s="336"/>
      <c r="C17" s="336"/>
    </row>
    <row r="18" ht="15.75" customHeight="1" spans="1:3">
      <c r="A18" s="247" t="s">
        <v>2552</v>
      </c>
      <c r="B18" s="336"/>
      <c r="C18" s="336"/>
    </row>
    <row r="19" ht="15.75" customHeight="1" spans="1:3">
      <c r="A19" s="247" t="s">
        <v>2553</v>
      </c>
      <c r="B19" s="336"/>
      <c r="C19" s="336"/>
    </row>
    <row r="20" ht="15.75" customHeight="1" spans="1:3">
      <c r="A20" s="247" t="s">
        <v>2554</v>
      </c>
      <c r="B20" s="336"/>
      <c r="C20" s="336"/>
    </row>
    <row r="21" ht="15.75" customHeight="1" spans="1:3">
      <c r="A21" s="247" t="s">
        <v>2555</v>
      </c>
      <c r="B21" s="336"/>
      <c r="C21" s="336"/>
    </row>
    <row r="22" ht="15.75" customHeight="1" spans="1:3">
      <c r="A22" s="247" t="s">
        <v>2556</v>
      </c>
      <c r="B22" s="336"/>
      <c r="C22" s="336"/>
    </row>
    <row r="23" ht="15.75" customHeight="1" spans="1:3">
      <c r="A23" s="247" t="s">
        <v>2557</v>
      </c>
      <c r="B23" s="336"/>
      <c r="C23" s="336"/>
    </row>
    <row r="24" ht="15.75" customHeight="1" spans="1:3">
      <c r="A24" s="247" t="s">
        <v>2558</v>
      </c>
      <c r="B24" s="336"/>
      <c r="C24" s="336"/>
    </row>
    <row r="25" ht="15.75" customHeight="1" spans="1:3">
      <c r="A25" s="247" t="s">
        <v>2559</v>
      </c>
      <c r="B25" s="336"/>
      <c r="C25" s="336"/>
    </row>
    <row r="26" ht="15.75" customHeight="1" spans="1:3">
      <c r="A26" s="247" t="s">
        <v>2560</v>
      </c>
      <c r="B26" s="336"/>
      <c r="C26" s="336"/>
    </row>
    <row r="27" ht="15.75" customHeight="1" spans="1:3">
      <c r="A27" s="247" t="s">
        <v>2561</v>
      </c>
      <c r="B27" s="336"/>
      <c r="C27" s="336"/>
    </row>
    <row r="28" ht="15.75" customHeight="1" spans="1:3">
      <c r="A28" s="247" t="s">
        <v>2562</v>
      </c>
      <c r="B28" s="336"/>
      <c r="C28" s="336"/>
    </row>
    <row r="29" ht="15.75" customHeight="1" spans="1:3">
      <c r="A29" s="247" t="s">
        <v>2563</v>
      </c>
      <c r="B29" s="336"/>
      <c r="C29" s="336"/>
    </row>
    <row r="30" ht="15.75" customHeight="1" spans="1:3">
      <c r="A30" s="247" t="s">
        <v>2564</v>
      </c>
      <c r="B30" s="336"/>
      <c r="C30" s="336"/>
    </row>
    <row r="31" ht="15.75" customHeight="1" spans="1:3">
      <c r="A31" s="247" t="s">
        <v>2565</v>
      </c>
      <c r="B31" s="336"/>
      <c r="C31" s="336"/>
    </row>
    <row r="32" ht="15.75" customHeight="1" spans="1:3">
      <c r="A32" s="247" t="s">
        <v>2566</v>
      </c>
      <c r="B32" s="336"/>
      <c r="C32" s="336"/>
    </row>
    <row r="33" ht="15.75" customHeight="1" spans="1:3">
      <c r="A33" s="247" t="s">
        <v>2567</v>
      </c>
      <c r="B33" s="336"/>
      <c r="C33" s="336"/>
    </row>
    <row r="34" ht="15.75" customHeight="1" spans="1:3">
      <c r="A34" s="247" t="s">
        <v>2568</v>
      </c>
      <c r="B34" s="336"/>
      <c r="C34" s="336"/>
    </row>
    <row r="35" ht="15.75" customHeight="1" spans="1:3">
      <c r="A35" s="247" t="s">
        <v>2569</v>
      </c>
      <c r="B35" s="336"/>
      <c r="C35" s="336"/>
    </row>
    <row r="36" ht="15.75" customHeight="1" spans="1:3">
      <c r="A36" s="249" t="s">
        <v>2570</v>
      </c>
      <c r="B36" s="337"/>
      <c r="C36" s="337"/>
    </row>
    <row r="37" ht="15.75" customHeight="1" spans="1:3">
      <c r="A37" s="249" t="s">
        <v>2571</v>
      </c>
      <c r="B37" s="336"/>
      <c r="C37" s="336"/>
    </row>
    <row r="38" ht="15.75" customHeight="1" spans="1:3">
      <c r="A38" s="252" t="s">
        <v>2572</v>
      </c>
      <c r="B38" s="336"/>
      <c r="C38" s="336"/>
    </row>
    <row r="39" ht="18.95" customHeight="1" spans="1:3">
      <c r="A39" s="338" t="s">
        <v>2573</v>
      </c>
      <c r="B39" s="338"/>
      <c r="C39" s="338"/>
    </row>
    <row r="40" ht="15.75" customHeight="1" spans="1:3">
      <c r="A40" s="339"/>
      <c r="B40" s="339"/>
    </row>
    <row r="41" ht="15.75" customHeight="1" spans="1:3">
      <c r="A41" s="339"/>
      <c r="B41" s="339"/>
    </row>
    <row r="42" ht="15.75" customHeight="1" spans="1:3">
      <c r="A42" s="339"/>
      <c r="B42" s="339"/>
    </row>
    <row r="43" ht="15.75" customHeight="1" spans="1:3">
      <c r="A43" s="339"/>
      <c r="B43" s="339"/>
    </row>
    <row r="44" ht="15.75" customHeight="1" spans="1:3">
      <c r="A44" s="339"/>
      <c r="B44" s="339"/>
    </row>
    <row r="45" ht="15.75" customHeight="1" spans="1:3">
      <c r="A45" s="339"/>
      <c r="B45" s="339"/>
    </row>
    <row r="46" s="330" customFormat="1" ht="15.75" customHeight="1" spans="1:3">
      <c r="A46" s="340"/>
      <c r="B46" s="340"/>
    </row>
    <row r="47" ht="15.75" customHeight="1" spans="1:3">
      <c r="A47" s="339"/>
      <c r="B47" s="339"/>
    </row>
    <row r="48" ht="15.75" customHeight="1" spans="1:3">
      <c r="A48" s="339"/>
      <c r="B48" s="339"/>
    </row>
    <row r="49" ht="15.75" customHeight="1" spans="1:2">
      <c r="A49" s="339"/>
      <c r="B49" s="339"/>
    </row>
    <row r="50" ht="15.75" customHeight="1" spans="1:2">
      <c r="A50" s="339"/>
      <c r="B50" s="339"/>
    </row>
    <row r="51" s="330" customFormat="1" ht="15.75" customHeight="1" spans="1:2">
      <c r="A51" s="339"/>
      <c r="B51" s="339"/>
    </row>
    <row r="52" s="330" customFormat="1" ht="15.75" customHeight="1" spans="1:2">
      <c r="A52" s="339"/>
      <c r="B52" s="339"/>
    </row>
    <row r="53" ht="15.75" customHeight="1" spans="1:2">
      <c r="A53" s="340"/>
      <c r="B53" s="340"/>
    </row>
    <row r="54" ht="36.75" customHeight="1" spans="1:2">
      <c r="A54" s="341"/>
      <c r="B54" s="341"/>
    </row>
  </sheetData>
  <mergeCells count="4">
    <mergeCell ref="A2:C2"/>
    <mergeCell ref="A3:B3"/>
    <mergeCell ref="A39:C39"/>
    <mergeCell ref="A54:B54"/>
  </mergeCells>
  <printOptions horizontalCentered="1"/>
  <pageMargins left="0.236220472440945" right="0.236220472440945" top="0.47" bottom="0" header="0.118110236220472" footer="0.0393700787401575"/>
  <pageSetup paperSize="9" scale="85" fitToWidth="0" fitToHeight="0" orientation="portrait" blackAndWhite="1" errors="blank"/>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100"/>
  <sheetViews>
    <sheetView showZeros="0" zoomScale="115" zoomScaleNormal="115" workbookViewId="0">
      <selection activeCell="E18" sqref="E18"/>
    </sheetView>
  </sheetViews>
  <sheetFormatPr defaultColWidth="10" defaultRowHeight="13.5" outlineLevelCol="1"/>
  <cols>
    <col min="1" max="1" width="58.3833333333333" style="319" customWidth="1"/>
    <col min="2" max="2" width="27.8833333333333" style="319" customWidth="1"/>
    <col min="3" max="3" width="15.25" style="319" customWidth="1"/>
    <col min="4" max="16384" width="10" style="319"/>
  </cols>
  <sheetData>
    <row r="1" ht="18" spans="1:2">
      <c r="A1" s="3" t="s">
        <v>3359</v>
      </c>
      <c r="B1" s="3"/>
    </row>
    <row r="2" ht="24" spans="1:2">
      <c r="A2" s="197" t="s">
        <v>3357</v>
      </c>
      <c r="B2" s="197"/>
    </row>
    <row r="3" spans="1:2">
      <c r="A3" s="271" t="s">
        <v>2575</v>
      </c>
      <c r="B3" s="271"/>
    </row>
    <row r="4" ht="20.25" customHeight="1" spans="1:2">
      <c r="A4" s="272"/>
      <c r="B4" s="320" t="s">
        <v>2</v>
      </c>
    </row>
    <row r="5" ht="24" customHeight="1" spans="1:2">
      <c r="A5" s="321" t="s">
        <v>40</v>
      </c>
      <c r="B5" s="322" t="s">
        <v>3360</v>
      </c>
    </row>
    <row r="6" ht="24" customHeight="1" spans="1:2">
      <c r="A6" s="323" t="s">
        <v>2540</v>
      </c>
      <c r="B6" s="324"/>
    </row>
    <row r="7" s="318" customFormat="1" ht="20.1" customHeight="1" spans="1:2">
      <c r="A7" s="325" t="s">
        <v>2576</v>
      </c>
      <c r="B7" s="326"/>
    </row>
    <row r="8" s="318" customFormat="1" ht="20.1" customHeight="1" spans="1:2">
      <c r="A8" s="325" t="s">
        <v>2577</v>
      </c>
      <c r="B8" s="326"/>
    </row>
    <row r="9" s="318" customFormat="1" ht="20.1" customHeight="1" spans="1:2">
      <c r="A9" s="325" t="s">
        <v>2578</v>
      </c>
      <c r="B9" s="326"/>
    </row>
    <row r="10" s="318" customFormat="1" ht="20.1" customHeight="1" spans="1:2">
      <c r="A10" s="325" t="s">
        <v>2579</v>
      </c>
      <c r="B10" s="326"/>
    </row>
    <row r="11" s="318" customFormat="1" ht="20.1" customHeight="1" spans="1:2">
      <c r="A11" s="325" t="s">
        <v>2580</v>
      </c>
      <c r="B11" s="326"/>
    </row>
    <row r="12" s="318" customFormat="1" ht="20.1" customHeight="1" spans="1:2">
      <c r="A12" s="325" t="s">
        <v>2581</v>
      </c>
      <c r="B12" s="326"/>
    </row>
    <row r="13" s="318" customFormat="1" ht="20.1" customHeight="1" spans="1:2">
      <c r="A13" s="325" t="s">
        <v>2582</v>
      </c>
      <c r="B13" s="326"/>
    </row>
    <row r="14" s="318" customFormat="1" ht="20.1" customHeight="1" spans="1:2">
      <c r="A14" s="325" t="s">
        <v>2583</v>
      </c>
      <c r="B14" s="326"/>
    </row>
    <row r="15" s="318" customFormat="1" ht="20.1" customHeight="1" spans="1:2">
      <c r="A15" s="325" t="s">
        <v>2584</v>
      </c>
      <c r="B15" s="326"/>
    </row>
    <row r="16" s="318" customFormat="1" ht="20.1" customHeight="1" spans="1:2">
      <c r="A16" s="325" t="s">
        <v>3361</v>
      </c>
      <c r="B16" s="326"/>
    </row>
    <row r="17" s="318" customFormat="1" ht="20.1" customHeight="1" spans="1:2">
      <c r="A17" s="325"/>
      <c r="B17" s="326"/>
    </row>
    <row r="18" s="318" customFormat="1" ht="20.1" customHeight="1" spans="1:2">
      <c r="A18" s="325"/>
      <c r="B18" s="326"/>
    </row>
    <row r="19" s="318" customFormat="1" ht="20.1" customHeight="1" spans="1:2">
      <c r="A19" s="325"/>
      <c r="B19" s="326"/>
    </row>
    <row r="20" s="318" customFormat="1" ht="20.1" customHeight="1" spans="1:2">
      <c r="A20" s="325"/>
      <c r="B20" s="326"/>
    </row>
    <row r="21" s="318" customFormat="1" ht="20.1" customHeight="1" spans="1:2">
      <c r="A21" s="325"/>
      <c r="B21" s="326"/>
    </row>
    <row r="22" s="318" customFormat="1" ht="20.1" customHeight="1" spans="1:2">
      <c r="A22" s="325"/>
      <c r="B22" s="326"/>
    </row>
    <row r="23" s="318" customFormat="1" ht="20.1" customHeight="1" spans="1:2">
      <c r="A23" s="325"/>
      <c r="B23" s="326"/>
    </row>
    <row r="24" ht="20.1" customHeight="1" spans="1:2">
      <c r="A24" s="241"/>
      <c r="B24" s="327"/>
    </row>
    <row r="25" ht="20.1" customHeight="1" spans="1:2">
      <c r="A25" s="241"/>
      <c r="B25" s="327"/>
    </row>
    <row r="26" ht="20.1" customHeight="1" spans="1:2">
      <c r="A26" s="241"/>
      <c r="B26" s="327"/>
    </row>
    <row r="27" ht="20.1" customHeight="1" spans="1:2">
      <c r="A27" s="328" t="s">
        <v>2573</v>
      </c>
      <c r="B27" s="329"/>
    </row>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51.75" customHeight="1"/>
    <row r="89" ht="21.6" customHeight="1"/>
    <row r="90" ht="21.6" customHeight="1"/>
    <row r="91" ht="21.6" customHeight="1"/>
    <row r="92" ht="21.6" customHeight="1"/>
    <row r="94" ht="20.1" customHeight="1"/>
    <row r="95" ht="20.1" customHeight="1"/>
    <row r="96" ht="51.75" customHeight="1"/>
    <row r="97" ht="21.6" customHeight="1"/>
    <row r="98" ht="21.6" customHeight="1"/>
    <row r="99" ht="21.6" customHeight="1"/>
    <row r="100" ht="21.6" customHeight="1"/>
  </sheetData>
  <mergeCells count="4">
    <mergeCell ref="A1:B1"/>
    <mergeCell ref="A2:B2"/>
    <mergeCell ref="A3:B3"/>
    <mergeCell ref="A27:B27"/>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U51"/>
  <sheetViews>
    <sheetView showZeros="0" workbookViewId="0">
      <selection activeCell="G10" sqref="G10"/>
    </sheetView>
  </sheetViews>
  <sheetFormatPr defaultColWidth="9" defaultRowHeight="14.25"/>
  <cols>
    <col min="1" max="1" width="32.375" style="280" customWidth="1"/>
    <col min="2" max="2" width="12" style="280" customWidth="1"/>
    <col min="3" max="3" width="8.625" style="280" customWidth="1"/>
    <col min="4" max="4" width="8" style="281" customWidth="1"/>
    <col min="5" max="5" width="27" style="282" customWidth="1"/>
    <col min="6" max="6" width="11.375" style="282" customWidth="1"/>
    <col min="7" max="7" width="8.625" style="282" customWidth="1"/>
    <col min="8" max="8" width="8" style="281" customWidth="1"/>
    <col min="9" max="16372" width="9" style="277"/>
  </cols>
  <sheetData>
    <row r="1" s="277" customFormat="1" ht="18" customHeight="1" spans="1:21">
      <c r="A1" s="283" t="s">
        <v>3362</v>
      </c>
      <c r="B1" s="283"/>
      <c r="C1" s="283"/>
      <c r="D1" s="283"/>
      <c r="E1" s="283"/>
      <c r="F1" s="283"/>
      <c r="G1" s="283"/>
      <c r="H1" s="283"/>
    </row>
    <row r="2" s="277" customFormat="1" ht="33" customHeight="1" spans="1:21">
      <c r="A2" s="284" t="s">
        <v>3363</v>
      </c>
      <c r="B2" s="284"/>
      <c r="C2" s="284"/>
      <c r="D2" s="284"/>
      <c r="E2" s="284"/>
      <c r="F2" s="284"/>
      <c r="G2" s="284"/>
      <c r="H2" s="284"/>
    </row>
    <row r="3" s="278" customFormat="1" ht="20.25" customHeight="1" spans="1:21">
      <c r="A3" s="285" t="s">
        <v>2655</v>
      </c>
      <c r="B3" s="285"/>
      <c r="C3" s="285"/>
      <c r="D3" s="285"/>
      <c r="E3" s="285"/>
      <c r="F3" s="286"/>
      <c r="G3" s="287"/>
      <c r="H3" s="288" t="s">
        <v>2</v>
      </c>
    </row>
    <row r="4" s="279" customFormat="1" ht="36" customHeight="1" spans="1:21">
      <c r="A4" s="289" t="s">
        <v>2455</v>
      </c>
      <c r="B4" s="290" t="s">
        <v>5</v>
      </c>
      <c r="C4" s="291" t="s">
        <v>71</v>
      </c>
      <c r="D4" s="292" t="s">
        <v>6</v>
      </c>
      <c r="E4" s="289" t="s">
        <v>2456</v>
      </c>
      <c r="F4" s="290" t="s">
        <v>5</v>
      </c>
      <c r="G4" s="291" t="s">
        <v>71</v>
      </c>
      <c r="H4" s="292" t="s">
        <v>6</v>
      </c>
    </row>
    <row r="5" s="279" customFormat="1" ht="25.5" customHeight="1" spans="1:21">
      <c r="A5" s="289" t="s">
        <v>75</v>
      </c>
      <c r="B5" s="293">
        <f t="shared" ref="B5:G5" si="0">B6+B17</f>
        <v>212099</v>
      </c>
      <c r="C5" s="293">
        <f t="shared" si="0"/>
        <v>111295</v>
      </c>
      <c r="D5" s="294">
        <f t="shared" ref="D5:D15" si="1">C5/B5-1</f>
        <v>-0.4752686245574</v>
      </c>
      <c r="E5" s="289" t="s">
        <v>75</v>
      </c>
      <c r="F5" s="293">
        <f t="shared" si="0"/>
        <v>212099</v>
      </c>
      <c r="G5" s="293">
        <f t="shared" si="0"/>
        <v>111295</v>
      </c>
      <c r="H5" s="294">
        <f t="shared" ref="H5:H15" si="2">G5/F5-1</f>
        <v>-0.4752686245574</v>
      </c>
    </row>
    <row r="6" s="279" customFormat="1" ht="25.5" customHeight="1" spans="1:21">
      <c r="A6" s="295" t="s">
        <v>76</v>
      </c>
      <c r="B6" s="293">
        <f t="shared" ref="B6:G6" si="3">SUM(B7:B15)</f>
        <v>51340</v>
      </c>
      <c r="C6" s="293">
        <f t="shared" si="3"/>
        <v>85000</v>
      </c>
      <c r="D6" s="294">
        <f t="shared" si="1"/>
        <v>0.655629139072848</v>
      </c>
      <c r="E6" s="295" t="s">
        <v>77</v>
      </c>
      <c r="F6" s="293">
        <f t="shared" si="3"/>
        <v>170047</v>
      </c>
      <c r="G6" s="293">
        <f t="shared" si="3"/>
        <v>51295</v>
      </c>
      <c r="H6" s="294">
        <f t="shared" si="2"/>
        <v>-0.698348103759549</v>
      </c>
    </row>
    <row r="7" s="277" customFormat="1" ht="25.5" customHeight="1" spans="1:21">
      <c r="A7" s="296" t="s">
        <v>3364</v>
      </c>
      <c r="B7" s="297"/>
      <c r="C7" s="298"/>
      <c r="D7" s="299" t="e">
        <f t="shared" si="1"/>
        <v>#DIV/0!</v>
      </c>
      <c r="E7" s="296" t="s">
        <v>2657</v>
      </c>
      <c r="F7" s="300">
        <f>'[1]6-2022年政府性基金预算收支执行表'!M7</f>
        <v>0</v>
      </c>
      <c r="G7" s="300"/>
      <c r="H7" s="299" t="e">
        <f t="shared" si="2"/>
        <v>#DIV/0!</v>
      </c>
    </row>
    <row r="8" s="277" customFormat="1" ht="25.5" customHeight="1" spans="1:21">
      <c r="A8" s="296" t="s">
        <v>3365</v>
      </c>
      <c r="B8" s="297">
        <v>38667</v>
      </c>
      <c r="C8" s="298">
        <v>65000</v>
      </c>
      <c r="D8" s="299">
        <f t="shared" si="1"/>
        <v>0.681019991206972</v>
      </c>
      <c r="E8" s="296" t="s">
        <v>2659</v>
      </c>
      <c r="F8" s="300">
        <f>'[1]6-2022年政府性基金预算收支执行表'!M8</f>
        <v>120</v>
      </c>
      <c r="G8" s="300">
        <v>3187</v>
      </c>
      <c r="H8" s="299">
        <f t="shared" si="2"/>
        <v>25.5583333333333</v>
      </c>
      <c r="L8" s="301"/>
      <c r="M8" s="301"/>
    </row>
    <row r="9" s="277" customFormat="1" ht="25.5" customHeight="1" spans="1:21">
      <c r="A9" s="296" t="s">
        <v>3366</v>
      </c>
      <c r="B9" s="297"/>
      <c r="C9" s="298"/>
      <c r="D9" s="299" t="e">
        <f t="shared" si="1"/>
        <v>#DIV/0!</v>
      </c>
      <c r="E9" s="296" t="s">
        <v>2661</v>
      </c>
      <c r="F9" s="300">
        <f>'[1]6-2022年政府性基金预算收支执行表'!M9</f>
        <v>30743</v>
      </c>
      <c r="G9" s="302">
        <v>18706</v>
      </c>
      <c r="H9" s="299">
        <f t="shared" si="2"/>
        <v>-0.391536284682692</v>
      </c>
      <c r="L9" s="303"/>
      <c r="M9" s="301"/>
    </row>
    <row r="10" s="277" customFormat="1" ht="25.5" customHeight="1" spans="1:21">
      <c r="A10" s="296" t="s">
        <v>3367</v>
      </c>
      <c r="B10" s="297"/>
      <c r="C10" s="298"/>
      <c r="D10" s="299" t="e">
        <f t="shared" si="1"/>
        <v>#DIV/0!</v>
      </c>
      <c r="E10" s="296" t="s">
        <v>2663</v>
      </c>
      <c r="F10" s="300">
        <f>'[1]6-2022年政府性基金预算收支执行表'!M10</f>
        <v>6603</v>
      </c>
      <c r="G10" s="300">
        <v>12142</v>
      </c>
      <c r="H10" s="299">
        <f t="shared" si="2"/>
        <v>0.838861123731637</v>
      </c>
      <c r="L10" s="303"/>
      <c r="M10" s="301"/>
    </row>
    <row r="11" s="277" customFormat="1" ht="25.5" customHeight="1" spans="1:21">
      <c r="A11" s="304" t="s">
        <v>3368</v>
      </c>
      <c r="B11" s="297">
        <v>6323</v>
      </c>
      <c r="C11" s="305">
        <v>10000</v>
      </c>
      <c r="D11" s="299">
        <f t="shared" si="1"/>
        <v>0.581527755812115</v>
      </c>
      <c r="E11" s="296" t="s">
        <v>2665</v>
      </c>
      <c r="F11" s="300">
        <f>'[1]6-2022年政府性基金预算收支执行表'!M11</f>
        <v>0</v>
      </c>
      <c r="G11" s="300"/>
      <c r="H11" s="299" t="e">
        <f t="shared" si="2"/>
        <v>#DIV/0!</v>
      </c>
      <c r="J11" s="306"/>
      <c r="L11" s="303"/>
      <c r="M11" s="301"/>
    </row>
    <row r="12" s="277" customFormat="1" ht="25.5" customHeight="1" spans="1:21">
      <c r="A12" s="296" t="s">
        <v>2666</v>
      </c>
      <c r="B12" s="297"/>
      <c r="C12" s="305"/>
      <c r="D12" s="299" t="e">
        <f t="shared" si="1"/>
        <v>#DIV/0!</v>
      </c>
      <c r="E12" s="296" t="s">
        <v>2667</v>
      </c>
      <c r="F12" s="300">
        <f>'[1]6-2022年政府性基金预算收支执行表'!M12</f>
        <v>0</v>
      </c>
      <c r="G12" s="300"/>
      <c r="H12" s="299" t="e">
        <f t="shared" si="2"/>
        <v>#DIV/0!</v>
      </c>
      <c r="L12" s="307"/>
      <c r="M12" s="301"/>
    </row>
    <row r="13" s="277" customFormat="1" ht="25.5" customHeight="1" spans="1:21">
      <c r="A13" s="304" t="s">
        <v>2668</v>
      </c>
      <c r="B13" s="297"/>
      <c r="C13" s="305"/>
      <c r="D13" s="299" t="e">
        <f t="shared" si="1"/>
        <v>#DIV/0!</v>
      </c>
      <c r="E13" s="296" t="s">
        <v>2669</v>
      </c>
      <c r="F13" s="300">
        <f>'[1]6-2022年政府性基金预算收支执行表'!M13</f>
        <v>120951</v>
      </c>
      <c r="G13" s="300">
        <v>3218</v>
      </c>
      <c r="H13" s="299">
        <f t="shared" si="2"/>
        <v>-0.973394184421791</v>
      </c>
      <c r="L13" s="308"/>
      <c r="M13" s="301"/>
    </row>
    <row r="14" s="277" customFormat="1" ht="25.5" customHeight="1" spans="1:21">
      <c r="A14" s="304" t="s">
        <v>3369</v>
      </c>
      <c r="B14" s="297"/>
      <c r="C14" s="305"/>
      <c r="D14" s="299" t="e">
        <f t="shared" si="1"/>
        <v>#DIV/0!</v>
      </c>
      <c r="E14" s="296" t="s">
        <v>2671</v>
      </c>
      <c r="F14" s="300">
        <v>11629</v>
      </c>
      <c r="G14" s="300">
        <v>14041</v>
      </c>
      <c r="H14" s="299">
        <f t="shared" si="2"/>
        <v>0.207412503224697</v>
      </c>
      <c r="L14" s="307"/>
      <c r="M14" s="301"/>
    </row>
    <row r="15" s="277" customFormat="1" ht="25.5" customHeight="1" spans="1:21">
      <c r="A15" s="296" t="s">
        <v>3370</v>
      </c>
      <c r="B15" s="297">
        <v>6350</v>
      </c>
      <c r="C15" s="298">
        <v>10000</v>
      </c>
      <c r="D15" s="299">
        <f t="shared" si="1"/>
        <v>0.574803149606299</v>
      </c>
      <c r="E15" s="296" t="s">
        <v>2673</v>
      </c>
      <c r="F15" s="300">
        <f>'[1]6-2022年政府性基金预算收支执行表'!M15</f>
        <v>1</v>
      </c>
      <c r="G15" s="300">
        <v>1</v>
      </c>
      <c r="H15" s="299">
        <f t="shared" si="2"/>
        <v>0</v>
      </c>
      <c r="L15" s="307"/>
      <c r="M15" s="301"/>
    </row>
    <row r="16" s="277" customFormat="1" ht="25.5" customHeight="1" spans="1:21">
      <c r="A16" s="304"/>
      <c r="B16" s="297"/>
      <c r="C16" s="305"/>
      <c r="D16" s="294"/>
      <c r="E16" s="309"/>
      <c r="F16" s="300"/>
      <c r="G16" s="310"/>
      <c r="H16" s="299"/>
      <c r="I16" s="311"/>
      <c r="J16" s="311"/>
      <c r="K16" s="311"/>
      <c r="L16" s="311"/>
      <c r="M16" s="311"/>
      <c r="N16" s="311"/>
      <c r="O16" s="311"/>
      <c r="P16" s="311"/>
      <c r="Q16" s="311"/>
      <c r="R16" s="311"/>
      <c r="S16" s="311"/>
      <c r="T16" s="311"/>
      <c r="U16" s="311"/>
    </row>
    <row r="17" s="279" customFormat="1" ht="25.5" customHeight="1" spans="1:8">
      <c r="A17" s="295" t="s">
        <v>107</v>
      </c>
      <c r="B17" s="312">
        <f t="shared" ref="B17:G17" si="4">B18+B19+B20+B21</f>
        <v>160759</v>
      </c>
      <c r="C17" s="312">
        <f t="shared" si="4"/>
        <v>26295</v>
      </c>
      <c r="D17" s="294">
        <f t="shared" ref="D17:D23" si="5">C17/B17-1</f>
        <v>-0.836432174870458</v>
      </c>
      <c r="E17" s="295" t="s">
        <v>108</v>
      </c>
      <c r="F17" s="312">
        <f t="shared" si="4"/>
        <v>42052</v>
      </c>
      <c r="G17" s="312">
        <f t="shared" si="4"/>
        <v>60000</v>
      </c>
      <c r="H17" s="294">
        <f t="shared" ref="H17:H22" si="6">G17/F17-1</f>
        <v>0.426804908208884</v>
      </c>
    </row>
    <row r="18" s="277" customFormat="1" ht="25.5" customHeight="1" spans="1:8">
      <c r="A18" s="304" t="s">
        <v>109</v>
      </c>
      <c r="B18" s="297">
        <f>'[1]6-2022年政府性基金预算收支执行表'!F19</f>
        <v>18743</v>
      </c>
      <c r="C18" s="305">
        <v>11306</v>
      </c>
      <c r="D18" s="299">
        <f t="shared" si="5"/>
        <v>-0.396788134236782</v>
      </c>
      <c r="E18" s="208" t="s">
        <v>110</v>
      </c>
      <c r="F18" s="300">
        <f>'[1]6-2022年政府性基金预算收支执行表'!M19</f>
        <v>2063</v>
      </c>
      <c r="G18" s="313">
        <v>2000</v>
      </c>
      <c r="H18" s="299">
        <f t="shared" si="6"/>
        <v>-0.0305380513814832</v>
      </c>
    </row>
    <row r="19" s="277" customFormat="1" ht="25.5" customHeight="1" spans="1:8">
      <c r="A19" s="304" t="s">
        <v>111</v>
      </c>
      <c r="B19" s="297">
        <f>'[1]6-2022年政府性基金预算收支执行表'!F20</f>
        <v>19016</v>
      </c>
      <c r="C19" s="305">
        <v>14989</v>
      </c>
      <c r="D19" s="299">
        <f t="shared" si="5"/>
        <v>-0.211769036600757</v>
      </c>
      <c r="E19" s="304" t="s">
        <v>112</v>
      </c>
      <c r="F19" s="300">
        <v>25000</v>
      </c>
      <c r="G19" s="313">
        <v>58000</v>
      </c>
      <c r="H19" s="299">
        <f t="shared" si="6"/>
        <v>1.32</v>
      </c>
    </row>
    <row r="20" s="277" customFormat="1" ht="25.5" customHeight="1" spans="1:8">
      <c r="A20" s="314" t="s">
        <v>113</v>
      </c>
      <c r="B20" s="297">
        <f>'[1]6-2022年政府性基金预算收支执行表'!F21</f>
        <v>0</v>
      </c>
      <c r="C20" s="315">
        <f>SUM(C21,C22)</f>
        <v>0</v>
      </c>
      <c r="D20" s="299" t="e">
        <f t="shared" si="5"/>
        <v>#DIV/0!</v>
      </c>
      <c r="E20" s="304" t="s">
        <v>114</v>
      </c>
      <c r="F20" s="300">
        <v>14989</v>
      </c>
      <c r="G20" s="316"/>
      <c r="H20" s="299">
        <f t="shared" si="6"/>
        <v>-1</v>
      </c>
    </row>
    <row r="21" s="277" customFormat="1" ht="25.5" customHeight="1" spans="1:8">
      <c r="A21" s="314" t="s">
        <v>2677</v>
      </c>
      <c r="B21" s="297">
        <f>'[1]6-2022年政府性基金预算收支执行表'!F22</f>
        <v>123000</v>
      </c>
      <c r="C21" s="315"/>
      <c r="D21" s="299">
        <f t="shared" si="5"/>
        <v>-1</v>
      </c>
      <c r="E21" s="314" t="s">
        <v>2678</v>
      </c>
      <c r="F21" s="300">
        <f>'[1]6-2022年政府性基金预算收支执行表'!M22</f>
        <v>0</v>
      </c>
      <c r="G21" s="313">
        <f>SUM(G22)</f>
        <v>0</v>
      </c>
      <c r="H21" s="299" t="e">
        <f t="shared" si="6"/>
        <v>#DIV/0!</v>
      </c>
    </row>
    <row r="22" s="277" customFormat="1" ht="25.5" customHeight="1" spans="1:8">
      <c r="A22" s="314" t="s">
        <v>2679</v>
      </c>
      <c r="B22" s="297">
        <f>'[1]6-2022年政府性基金预算收支执行表'!F23</f>
        <v>123000</v>
      </c>
      <c r="C22" s="315"/>
      <c r="D22" s="299">
        <f t="shared" si="5"/>
        <v>-1</v>
      </c>
      <c r="E22" s="314" t="s">
        <v>2680</v>
      </c>
      <c r="F22" s="300">
        <f>'[1]6-2022年政府性基金预算收支执行表'!M23</f>
        <v>0</v>
      </c>
      <c r="G22" s="313"/>
      <c r="H22" s="299" t="e">
        <f t="shared" si="6"/>
        <v>#DIV/0!</v>
      </c>
    </row>
    <row r="23" s="277" customFormat="1" ht="25.5" customHeight="1" spans="1:8">
      <c r="A23" s="314" t="s">
        <v>2681</v>
      </c>
      <c r="B23" s="297">
        <f>'[1]6-2022年政府性基金预算收支执行表'!F24</f>
        <v>0</v>
      </c>
      <c r="C23" s="305"/>
      <c r="D23" s="299" t="e">
        <f t="shared" si="5"/>
        <v>#DIV/0!</v>
      </c>
      <c r="E23" s="304"/>
      <c r="F23" s="300">
        <f>'[1]6-2022年政府性基金预算收支执行表'!M24</f>
        <v>0</v>
      </c>
      <c r="G23" s="316"/>
      <c r="H23" s="317"/>
    </row>
    <row r="24" s="277" customFormat="1" ht="20.1" customHeight="1" spans="1:8">
      <c r="B24" s="280"/>
      <c r="C24" s="280"/>
      <c r="E24" s="282"/>
      <c r="F24" s="282"/>
      <c r="G24" s="282"/>
      <c r="H24" s="281"/>
    </row>
    <row r="25" s="277" customFormat="1" ht="20.1" customHeight="1" spans="1:8">
      <c r="A25" s="280"/>
      <c r="B25" s="280"/>
      <c r="C25" s="280"/>
      <c r="D25" s="281"/>
      <c r="E25" s="282"/>
      <c r="F25" s="282"/>
      <c r="G25" s="282"/>
      <c r="H25" s="281"/>
    </row>
    <row r="26" s="277" customFormat="1" ht="20.1" customHeight="1" spans="1:8">
      <c r="A26" s="280"/>
      <c r="B26" s="280"/>
      <c r="C26" s="280"/>
      <c r="D26" s="281"/>
      <c r="E26" s="282"/>
      <c r="F26" s="282"/>
      <c r="G26" s="282"/>
      <c r="H26" s="281"/>
    </row>
    <row r="27" s="277" customFormat="1" ht="20.1" customHeight="1" spans="1:8">
      <c r="A27" s="280"/>
      <c r="B27" s="280"/>
      <c r="C27" s="280"/>
      <c r="D27" s="281"/>
      <c r="E27" s="282"/>
      <c r="F27" s="282"/>
      <c r="G27" s="282"/>
      <c r="H27" s="281"/>
    </row>
    <row r="28" s="277" customFormat="1" ht="20.1" customHeight="1" spans="1:8">
      <c r="A28" s="280"/>
      <c r="B28" s="280"/>
      <c r="C28" s="280"/>
      <c r="D28" s="281"/>
      <c r="E28" s="282"/>
      <c r="F28" s="282"/>
      <c r="G28" s="282"/>
      <c r="H28" s="281"/>
    </row>
    <row r="29" s="277" customFormat="1" ht="20.1" customHeight="1" spans="1:8">
      <c r="A29" s="280"/>
      <c r="B29" s="280"/>
      <c r="C29" s="280"/>
      <c r="D29" s="281"/>
      <c r="E29" s="282"/>
      <c r="F29" s="282"/>
      <c r="G29" s="282"/>
      <c r="H29" s="281"/>
    </row>
    <row r="30" s="277" customFormat="1" ht="20.1" customHeight="1" spans="1:8">
      <c r="A30" s="280"/>
      <c r="B30" s="280"/>
      <c r="C30" s="280"/>
      <c r="D30" s="281"/>
      <c r="E30" s="282"/>
      <c r="F30" s="282"/>
      <c r="G30" s="282"/>
      <c r="H30" s="281"/>
    </row>
    <row r="31" s="277" customFormat="1" ht="20.1" customHeight="1" spans="1:8">
      <c r="A31" s="280"/>
      <c r="B31" s="280"/>
      <c r="C31" s="280"/>
      <c r="D31" s="281"/>
      <c r="E31" s="282"/>
      <c r="F31" s="282"/>
      <c r="G31" s="282"/>
      <c r="H31" s="281"/>
    </row>
    <row r="32" s="277" customFormat="1" ht="20.1" customHeight="1" spans="1:8">
      <c r="A32" s="280"/>
      <c r="B32" s="280"/>
      <c r="C32" s="280"/>
      <c r="D32" s="281"/>
      <c r="E32" s="282"/>
      <c r="F32" s="282"/>
      <c r="G32" s="282"/>
      <c r="H32" s="281"/>
    </row>
    <row r="33" s="277" customFormat="1" ht="20.1" customHeight="1" spans="1:21">
      <c r="A33" s="280"/>
      <c r="B33" s="280"/>
      <c r="C33" s="280"/>
      <c r="D33" s="281"/>
      <c r="E33" s="282"/>
      <c r="F33" s="282"/>
      <c r="G33" s="282"/>
      <c r="H33" s="281"/>
    </row>
    <row r="34" s="277" customFormat="1" ht="20.1" customHeight="1" spans="1:21">
      <c r="A34" s="280"/>
      <c r="B34" s="280"/>
      <c r="C34" s="280"/>
      <c r="D34" s="281"/>
      <c r="E34" s="282"/>
      <c r="F34" s="282"/>
      <c r="G34" s="282"/>
      <c r="H34" s="281"/>
    </row>
    <row r="35" s="277" customFormat="1" ht="20.1" customHeight="1" spans="1:21">
      <c r="A35" s="280"/>
      <c r="B35" s="280"/>
      <c r="C35" s="280"/>
      <c r="D35" s="281"/>
      <c r="E35" s="282"/>
      <c r="F35" s="282"/>
      <c r="G35" s="282"/>
      <c r="H35" s="281"/>
    </row>
    <row r="36" s="277" customFormat="1" ht="20.1" customHeight="1" spans="1:21">
      <c r="A36" s="280"/>
      <c r="B36" s="280"/>
      <c r="C36" s="280"/>
      <c r="D36" s="281"/>
      <c r="E36" s="282"/>
      <c r="F36" s="282"/>
      <c r="G36" s="282"/>
      <c r="H36" s="281"/>
    </row>
    <row r="37" s="277" customFormat="1" ht="20.1" customHeight="1" spans="1:21">
      <c r="A37" s="280"/>
      <c r="B37" s="280"/>
      <c r="C37" s="280"/>
      <c r="D37" s="281"/>
      <c r="E37" s="282"/>
      <c r="F37" s="282"/>
      <c r="G37" s="282"/>
      <c r="H37" s="281"/>
    </row>
    <row r="38" s="277" customFormat="1" ht="20.1" customHeight="1" spans="1:21">
      <c r="A38" s="280"/>
      <c r="B38" s="280"/>
      <c r="C38" s="280"/>
      <c r="D38" s="281"/>
      <c r="E38" s="282"/>
      <c r="F38" s="282"/>
      <c r="G38" s="282"/>
      <c r="H38" s="281"/>
    </row>
    <row r="39" s="277" customFormat="1" ht="20.1" customHeight="1" spans="1:21">
      <c r="A39" s="280"/>
      <c r="B39" s="280"/>
      <c r="C39" s="280"/>
      <c r="D39" s="281"/>
      <c r="E39" s="282"/>
      <c r="F39" s="282"/>
      <c r="G39" s="282"/>
      <c r="H39" s="281"/>
    </row>
    <row r="40" s="277" customFormat="1" ht="20.1" customHeight="1" spans="1:21">
      <c r="A40" s="280"/>
      <c r="B40" s="280"/>
      <c r="C40" s="280"/>
      <c r="D40" s="281"/>
      <c r="E40" s="282"/>
      <c r="F40" s="282"/>
      <c r="G40" s="282"/>
      <c r="H40" s="281"/>
    </row>
    <row r="41" s="277" customFormat="1" ht="20.1" customHeight="1" spans="1:21">
      <c r="A41" s="280"/>
      <c r="B41" s="280"/>
      <c r="C41" s="280"/>
      <c r="D41" s="281"/>
      <c r="E41" s="282"/>
      <c r="F41" s="282"/>
      <c r="G41" s="282"/>
      <c r="H41" s="281"/>
    </row>
    <row r="42" s="277" customFormat="1" ht="20.1" customHeight="1" spans="1:21">
      <c r="A42" s="280"/>
      <c r="B42" s="280"/>
      <c r="C42" s="280"/>
      <c r="D42" s="281"/>
      <c r="E42" s="282"/>
      <c r="F42" s="282"/>
      <c r="G42" s="282"/>
      <c r="H42" s="281"/>
    </row>
    <row r="43" s="277" customFormat="1" ht="20.1" customHeight="1" spans="1:21">
      <c r="A43" s="280"/>
      <c r="B43" s="280"/>
      <c r="C43" s="280"/>
      <c r="D43" s="281"/>
      <c r="E43" s="282"/>
      <c r="F43" s="282"/>
      <c r="G43" s="282"/>
      <c r="H43" s="281"/>
    </row>
    <row r="44" s="277" customFormat="1" ht="20.1" customHeight="1" spans="1:21">
      <c r="A44" s="280"/>
      <c r="B44" s="280"/>
      <c r="C44" s="280"/>
      <c r="D44" s="281"/>
      <c r="E44" s="282"/>
      <c r="F44" s="282"/>
      <c r="G44" s="282"/>
      <c r="H44" s="281"/>
      <c r="I44" s="280"/>
      <c r="J44" s="280"/>
      <c r="K44" s="280"/>
      <c r="L44" s="280"/>
      <c r="M44" s="280"/>
      <c r="N44" s="280"/>
      <c r="O44" s="280"/>
      <c r="P44" s="280"/>
      <c r="Q44" s="280"/>
      <c r="R44" s="280"/>
      <c r="S44" s="280"/>
      <c r="T44" s="280"/>
      <c r="U44" s="280"/>
    </row>
    <row r="45" s="280" customFormat="1" ht="20.1" customHeight="1" spans="1:21">
      <c r="D45" s="281"/>
      <c r="E45" s="282"/>
      <c r="F45" s="282"/>
      <c r="G45" s="282"/>
      <c r="H45" s="281"/>
    </row>
    <row r="46" s="280" customFormat="1" ht="20.1" customHeight="1" spans="1:21">
      <c r="D46" s="281"/>
      <c r="E46" s="282"/>
      <c r="F46" s="282"/>
      <c r="G46" s="282"/>
      <c r="H46" s="281"/>
    </row>
    <row r="47" s="280" customFormat="1" ht="20.1" customHeight="1" spans="1:21">
      <c r="D47" s="281"/>
      <c r="E47" s="282"/>
      <c r="F47" s="282"/>
      <c r="G47" s="282"/>
      <c r="H47" s="281"/>
    </row>
    <row r="48" s="280" customFormat="1" ht="20.1" customHeight="1" spans="1:21">
      <c r="D48" s="281"/>
      <c r="E48" s="282"/>
      <c r="F48" s="282"/>
      <c r="G48" s="282"/>
      <c r="H48" s="281"/>
    </row>
    <row r="49" s="280" customFormat="1" ht="20.1" customHeight="1" spans="4:21">
      <c r="D49" s="281"/>
      <c r="E49" s="282"/>
      <c r="F49" s="282"/>
      <c r="G49" s="282"/>
      <c r="H49" s="281"/>
    </row>
    <row r="50" s="280" customFormat="1" ht="20.1" customHeight="1" spans="4:21">
      <c r="D50" s="281"/>
      <c r="E50" s="282"/>
      <c r="F50" s="282"/>
      <c r="G50" s="282"/>
      <c r="H50" s="281"/>
    </row>
    <row r="51" s="280" customFormat="1" ht="20.1" customHeight="1" spans="4:21">
      <c r="D51" s="281"/>
      <c r="E51" s="282"/>
      <c r="F51" s="282"/>
      <c r="G51" s="282"/>
      <c r="H51" s="281"/>
      <c r="I51" s="277"/>
      <c r="J51" s="277"/>
      <c r="K51" s="277"/>
      <c r="L51" s="277"/>
      <c r="M51" s="277"/>
      <c r="N51" s="277"/>
      <c r="O51" s="277"/>
      <c r="P51" s="277"/>
      <c r="Q51" s="277"/>
      <c r="R51" s="277"/>
      <c r="S51" s="277"/>
      <c r="T51" s="277"/>
      <c r="U51" s="277"/>
    </row>
  </sheetData>
  <mergeCells count="3">
    <mergeCell ref="A1:E1"/>
    <mergeCell ref="A2:H2"/>
    <mergeCell ref="A3:E3"/>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I39"/>
  <sheetViews>
    <sheetView showZeros="0" topLeftCell="A19" workbookViewId="0">
      <selection activeCell="A1" sqref="$A1:$XFD1048576"/>
    </sheetView>
  </sheetViews>
  <sheetFormatPr defaultColWidth="9" defaultRowHeight="21.95" customHeight="1"/>
  <cols>
    <col min="1" max="1" width="43.625" style="576" customWidth="1"/>
    <col min="2" max="2" width="12.75" style="576" customWidth="1"/>
    <col min="3" max="4" width="22" style="576" customWidth="1"/>
    <col min="5" max="246" width="9" style="576" customWidth="1"/>
    <col min="247" max="16375" width="9" style="576"/>
  </cols>
  <sheetData>
    <row r="1" s="576" customFormat="1" ht="18" customHeight="1" spans="1:9">
      <c r="A1" s="283" t="s">
        <v>38</v>
      </c>
      <c r="B1" s="411"/>
      <c r="C1" s="411"/>
      <c r="D1" s="411"/>
    </row>
    <row r="2" s="576" customFormat="1" ht="32.25" customHeight="1" spans="1:9">
      <c r="A2" s="284" t="s">
        <v>39</v>
      </c>
      <c r="B2" s="284"/>
      <c r="C2" s="284"/>
      <c r="D2" s="284"/>
    </row>
    <row r="3" s="576" customFormat="1" customHeight="1" spans="1:9">
      <c r="A3" s="414"/>
      <c r="B3" s="415" t="s">
        <v>2</v>
      </c>
      <c r="C3" s="415"/>
      <c r="D3" s="415"/>
    </row>
    <row r="4" s="577" customFormat="1" ht="24" customHeight="1" spans="1:9">
      <c r="A4" s="578" t="s">
        <v>40</v>
      </c>
      <c r="B4" s="579" t="s">
        <v>4</v>
      </c>
      <c r="C4" s="579" t="s">
        <v>5</v>
      </c>
      <c r="D4" s="579" t="s">
        <v>6</v>
      </c>
    </row>
    <row r="5" s="577" customFormat="1" ht="24" customHeight="1" spans="1:9">
      <c r="A5" s="291" t="s">
        <v>7</v>
      </c>
      <c r="B5" s="580">
        <f>B6+B31+B32</f>
        <v>637494</v>
      </c>
      <c r="C5" s="580">
        <f>C6+C31+C32</f>
        <v>668262</v>
      </c>
      <c r="D5" s="581">
        <f t="shared" ref="D5:D7" si="0">C5/B5-1</f>
        <v>0.0482639836610228</v>
      </c>
    </row>
    <row r="6" s="577" customFormat="1" ht="24" customHeight="1" spans="1:9">
      <c r="A6" s="582" t="s">
        <v>41</v>
      </c>
      <c r="B6" s="431">
        <f>SUM(B7:B30)</f>
        <v>523957</v>
      </c>
      <c r="C6" s="431">
        <f>SUM(C7:C30)</f>
        <v>498215</v>
      </c>
      <c r="D6" s="583">
        <f t="shared" si="0"/>
        <v>-0.0491299858576181</v>
      </c>
      <c r="I6" s="584"/>
    </row>
    <row r="7" s="576" customFormat="1" ht="24" customHeight="1" spans="1:9">
      <c r="A7" s="585" t="s">
        <v>42</v>
      </c>
      <c r="B7" s="431">
        <v>40534</v>
      </c>
      <c r="C7" s="431">
        <v>47582</v>
      </c>
      <c r="D7" s="583">
        <f t="shared" si="0"/>
        <v>0.173878719100015</v>
      </c>
    </row>
    <row r="8" s="576" customFormat="1" ht="24" customHeight="1" spans="1:9">
      <c r="A8" s="585" t="s">
        <v>43</v>
      </c>
      <c r="B8" s="431"/>
      <c r="C8" s="431"/>
      <c r="D8" s="583"/>
    </row>
    <row r="9" s="576" customFormat="1" ht="24" customHeight="1" spans="1:9">
      <c r="A9" s="585" t="s">
        <v>44</v>
      </c>
      <c r="B9" s="431">
        <v>20</v>
      </c>
      <c r="C9" s="431">
        <v>195</v>
      </c>
      <c r="D9" s="583">
        <f t="shared" ref="D9:D22" si="1">C9/B9-1</f>
        <v>8.75</v>
      </c>
    </row>
    <row r="10" s="576" customFormat="1" ht="24" customHeight="1" spans="1:9">
      <c r="A10" s="585" t="s">
        <v>45</v>
      </c>
      <c r="B10" s="431">
        <v>14790</v>
      </c>
      <c r="C10" s="431">
        <v>15116</v>
      </c>
      <c r="D10" s="583">
        <f t="shared" si="1"/>
        <v>0.0220419202163624</v>
      </c>
    </row>
    <row r="11" s="576" customFormat="1" ht="24" customHeight="1" spans="1:9">
      <c r="A11" s="585" t="s">
        <v>46</v>
      </c>
      <c r="B11" s="431">
        <v>115687</v>
      </c>
      <c r="C11" s="431">
        <v>99902</v>
      </c>
      <c r="D11" s="583">
        <f t="shared" si="1"/>
        <v>-0.136445754492726</v>
      </c>
    </row>
    <row r="12" s="576" customFormat="1" ht="24" customHeight="1" spans="1:9">
      <c r="A12" s="585" t="s">
        <v>47</v>
      </c>
      <c r="B12" s="431">
        <v>771</v>
      </c>
      <c r="C12" s="431">
        <v>1048</v>
      </c>
      <c r="D12" s="583">
        <f t="shared" si="1"/>
        <v>0.359273670557717</v>
      </c>
    </row>
    <row r="13" s="576" customFormat="1" ht="24" customHeight="1" spans="1:9">
      <c r="A13" s="585" t="s">
        <v>48</v>
      </c>
      <c r="B13" s="431">
        <v>4741</v>
      </c>
      <c r="C13" s="431">
        <v>4287</v>
      </c>
      <c r="D13" s="583">
        <f t="shared" si="1"/>
        <v>-0.0957603881037756</v>
      </c>
    </row>
    <row r="14" s="576" customFormat="1" ht="24" customHeight="1" spans="1:9">
      <c r="A14" s="585" t="s">
        <v>49</v>
      </c>
      <c r="B14" s="431">
        <v>71002</v>
      </c>
      <c r="C14" s="431">
        <v>69625</v>
      </c>
      <c r="D14" s="583">
        <f t="shared" si="1"/>
        <v>-0.0193938198923974</v>
      </c>
    </row>
    <row r="15" s="576" customFormat="1" ht="24" customHeight="1" spans="1:9">
      <c r="A15" s="585" t="s">
        <v>50</v>
      </c>
      <c r="B15" s="431">
        <v>35121</v>
      </c>
      <c r="C15" s="431">
        <v>35023</v>
      </c>
      <c r="D15" s="583">
        <f t="shared" si="1"/>
        <v>-0.00279035334984767</v>
      </c>
    </row>
    <row r="16" s="576" customFormat="1" ht="24" customHeight="1" spans="1:9">
      <c r="A16" s="585" t="s">
        <v>51</v>
      </c>
      <c r="B16" s="431">
        <v>11340</v>
      </c>
      <c r="C16" s="431">
        <v>16954</v>
      </c>
      <c r="D16" s="583">
        <f t="shared" si="1"/>
        <v>0.495061728395062</v>
      </c>
    </row>
    <row r="17" s="576" customFormat="1" ht="24" customHeight="1" spans="1:4">
      <c r="A17" s="585" t="s">
        <v>52</v>
      </c>
      <c r="B17" s="431">
        <v>23295</v>
      </c>
      <c r="C17" s="431">
        <v>12123</v>
      </c>
      <c r="D17" s="583">
        <f t="shared" si="1"/>
        <v>-0.479587894397939</v>
      </c>
    </row>
    <row r="18" s="576" customFormat="1" ht="24" customHeight="1" spans="1:4">
      <c r="A18" s="585" t="s">
        <v>53</v>
      </c>
      <c r="B18" s="431">
        <v>119850</v>
      </c>
      <c r="C18" s="431">
        <v>121305</v>
      </c>
      <c r="D18" s="583">
        <f t="shared" si="1"/>
        <v>0.0121401752190238</v>
      </c>
    </row>
    <row r="19" s="576" customFormat="1" ht="24" customHeight="1" spans="1:4">
      <c r="A19" s="585" t="s">
        <v>54</v>
      </c>
      <c r="B19" s="431">
        <v>52555</v>
      </c>
      <c r="C19" s="431">
        <v>27982</v>
      </c>
      <c r="D19" s="583">
        <f t="shared" si="1"/>
        <v>-0.467567310436685</v>
      </c>
    </row>
    <row r="20" s="576" customFormat="1" ht="24" customHeight="1" spans="1:4">
      <c r="A20" s="585" t="s">
        <v>55</v>
      </c>
      <c r="B20" s="431">
        <v>463</v>
      </c>
      <c r="C20" s="431">
        <v>694</v>
      </c>
      <c r="D20" s="583">
        <f t="shared" si="1"/>
        <v>0.498920086393088</v>
      </c>
    </row>
    <row r="21" s="576" customFormat="1" ht="24" customHeight="1" spans="1:4">
      <c r="A21" s="585" t="s">
        <v>56</v>
      </c>
      <c r="B21" s="431">
        <v>582</v>
      </c>
      <c r="C21" s="431">
        <v>808</v>
      </c>
      <c r="D21" s="583">
        <f t="shared" si="1"/>
        <v>0.388316151202749</v>
      </c>
    </row>
    <row r="22" s="576" customFormat="1" ht="24" customHeight="1" spans="1:4">
      <c r="A22" s="585" t="s">
        <v>57</v>
      </c>
      <c r="B22" s="431"/>
      <c r="C22" s="431"/>
      <c r="D22" s="583" t="e">
        <f t="shared" si="1"/>
        <v>#DIV/0!</v>
      </c>
    </row>
    <row r="23" s="576" customFormat="1" ht="24" customHeight="1" spans="1:4">
      <c r="A23" s="585" t="s">
        <v>58</v>
      </c>
      <c r="B23" s="431"/>
      <c r="C23" s="431"/>
      <c r="D23" s="583"/>
    </row>
    <row r="24" s="576" customFormat="1" ht="24" customHeight="1" spans="1:4">
      <c r="A24" s="585" t="s">
        <v>59</v>
      </c>
      <c r="B24" s="431">
        <v>3359</v>
      </c>
      <c r="C24" s="431">
        <v>6000</v>
      </c>
      <c r="D24" s="583">
        <f t="shared" ref="D24:D32" si="2">C24/B24-1</f>
        <v>0.786245906519798</v>
      </c>
    </row>
    <row r="25" s="576" customFormat="1" ht="24" customHeight="1" spans="1:4">
      <c r="A25" s="585" t="s">
        <v>60</v>
      </c>
      <c r="B25" s="431">
        <v>13901</v>
      </c>
      <c r="C25" s="431">
        <v>19474</v>
      </c>
      <c r="D25" s="583">
        <f t="shared" si="2"/>
        <v>0.400906409610819</v>
      </c>
    </row>
    <row r="26" s="576" customFormat="1" ht="24" customHeight="1" spans="1:4">
      <c r="A26" s="585" t="s">
        <v>61</v>
      </c>
      <c r="B26" s="431">
        <v>256</v>
      </c>
      <c r="C26" s="431">
        <v>478</v>
      </c>
      <c r="D26" s="583">
        <f t="shared" si="2"/>
        <v>0.8671875</v>
      </c>
    </row>
    <row r="27" s="576" customFormat="1" ht="24" customHeight="1" spans="1:4">
      <c r="A27" s="585" t="s">
        <v>62</v>
      </c>
      <c r="B27" s="431">
        <v>4646</v>
      </c>
      <c r="C27" s="431">
        <v>7155</v>
      </c>
      <c r="D27" s="583">
        <f t="shared" si="2"/>
        <v>0.540034438226431</v>
      </c>
    </row>
    <row r="28" s="576" customFormat="1" ht="24" customHeight="1" spans="1:4">
      <c r="A28" s="585" t="s">
        <v>63</v>
      </c>
      <c r="B28" s="431"/>
      <c r="C28" s="431"/>
      <c r="D28" s="583" t="e">
        <f t="shared" si="2"/>
        <v>#DIV/0!</v>
      </c>
    </row>
    <row r="29" s="576" customFormat="1" ht="24" customHeight="1" spans="1:4">
      <c r="A29" s="585" t="s">
        <v>64</v>
      </c>
      <c r="B29" s="431">
        <v>11043</v>
      </c>
      <c r="C29" s="431">
        <v>12461</v>
      </c>
      <c r="D29" s="583">
        <f t="shared" si="2"/>
        <v>0.128407135742099</v>
      </c>
    </row>
    <row r="30" s="576" customFormat="1" ht="24" customHeight="1" spans="1:4">
      <c r="A30" s="585" t="s">
        <v>65</v>
      </c>
      <c r="B30" s="431">
        <v>1</v>
      </c>
      <c r="C30" s="431">
        <v>3</v>
      </c>
      <c r="D30" s="583">
        <f t="shared" si="2"/>
        <v>2</v>
      </c>
    </row>
    <row r="31" s="576" customFormat="1" ht="24" customHeight="1" spans="1:4">
      <c r="A31" s="582" t="s">
        <v>66</v>
      </c>
      <c r="B31" s="580">
        <v>113537</v>
      </c>
      <c r="C31" s="580">
        <v>170047</v>
      </c>
      <c r="D31" s="581">
        <f t="shared" si="2"/>
        <v>0.497723209174102</v>
      </c>
    </row>
    <row r="32" s="576" customFormat="1" ht="24" customHeight="1" spans="1:4">
      <c r="A32" s="582" t="s">
        <v>67</v>
      </c>
      <c r="B32" s="580"/>
      <c r="C32" s="580"/>
      <c r="D32" s="581" t="e">
        <f t="shared" si="2"/>
        <v>#DIV/0!</v>
      </c>
    </row>
    <row r="33" s="576" customFormat="1" ht="23.25" customHeight="1" spans="1:9">
      <c r="A33" s="582" t="s">
        <v>68</v>
      </c>
      <c r="B33" s="586" t="s">
        <v>36</v>
      </c>
      <c r="C33" s="586" t="s">
        <v>36</v>
      </c>
      <c r="D33" s="586" t="s">
        <v>36</v>
      </c>
      <c r="F33" s="587"/>
    </row>
    <row r="34" s="576" customFormat="1" customHeight="1"/>
    <row r="35" s="576" customFormat="1" customHeight="1" spans="1:9">
      <c r="I35" s="588"/>
    </row>
    <row r="36" s="576" customFormat="1" customHeight="1" spans="1:9">
      <c r="I36" s="588"/>
    </row>
    <row r="37" s="576" customFormat="1" customHeight="1"/>
    <row r="38" s="576" customFormat="1" customHeight="1"/>
    <row r="39" s="576" customFormat="1" customHeight="1"/>
  </sheetData>
  <mergeCells count="2">
    <mergeCell ref="A2:D2"/>
    <mergeCell ref="B3:D3"/>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C275"/>
  <sheetViews>
    <sheetView workbookViewId="0">
      <selection activeCell="G22" sqref="G22"/>
    </sheetView>
  </sheetViews>
  <sheetFormatPr defaultColWidth="9" defaultRowHeight="14.25" outlineLevelCol="2"/>
  <cols>
    <col min="1" max="1" width="11.25" style="270" customWidth="1"/>
    <col min="2" max="2" width="60.375" style="270" customWidth="1"/>
    <col min="3" max="3" width="11.625" style="180" customWidth="1"/>
    <col min="4" max="16384" width="9" style="180"/>
  </cols>
  <sheetData>
    <row r="1" s="180" customFormat="1" ht="18" customHeight="1" spans="1:3">
      <c r="A1" s="182" t="s">
        <v>3371</v>
      </c>
      <c r="B1" s="182"/>
    </row>
    <row r="2" s="180" customFormat="1" ht="24" spans="1:3">
      <c r="A2" s="183" t="s">
        <v>3372</v>
      </c>
      <c r="B2" s="183"/>
      <c r="C2" s="183"/>
    </row>
    <row r="3" s="180" customFormat="1" ht="20.25" customHeight="1" spans="1:3">
      <c r="A3" s="271"/>
      <c r="B3" s="272"/>
      <c r="C3" s="273" t="s">
        <v>2</v>
      </c>
    </row>
    <row r="4" s="180" customFormat="1" ht="20.1" customHeight="1" spans="1:3">
      <c r="A4" s="185" t="s">
        <v>128</v>
      </c>
      <c r="B4" s="185" t="s">
        <v>129</v>
      </c>
      <c r="C4" s="185" t="s">
        <v>71</v>
      </c>
    </row>
    <row r="5" s="180" customFormat="1" ht="20.1" customHeight="1" spans="1:3">
      <c r="A5" s="274"/>
      <c r="B5" s="185" t="s">
        <v>77</v>
      </c>
      <c r="C5" s="275">
        <f>SUM(C6,C14,C30,C42,C53,C108,C132,C184,C189,C193,C219,C237,C255)</f>
        <v>51295</v>
      </c>
    </row>
    <row r="6" s="180" customFormat="1" ht="15" customHeight="1" spans="1:3">
      <c r="A6" s="276">
        <v>206</v>
      </c>
      <c r="B6" s="188" t="s">
        <v>3373</v>
      </c>
      <c r="C6" s="187">
        <f>C7</f>
        <v>0</v>
      </c>
    </row>
    <row r="7" s="180" customFormat="1" ht="15" customHeight="1" spans="1:3">
      <c r="A7" s="276">
        <v>20610</v>
      </c>
      <c r="B7" s="188" t="s">
        <v>3374</v>
      </c>
      <c r="C7" s="187">
        <f>SUM(C8:C13)</f>
        <v>0</v>
      </c>
    </row>
    <row r="8" s="180" customFormat="1" ht="15" customHeight="1" spans="1:3">
      <c r="A8" s="276">
        <v>2061001</v>
      </c>
      <c r="B8" s="189" t="s">
        <v>3375</v>
      </c>
      <c r="C8" s="187">
        <v>0</v>
      </c>
    </row>
    <row r="9" s="180" customFormat="1" ht="15" customHeight="1" spans="1:3">
      <c r="A9" s="276">
        <v>2061002</v>
      </c>
      <c r="B9" s="189" t="s">
        <v>3376</v>
      </c>
      <c r="C9" s="187">
        <v>0</v>
      </c>
    </row>
    <row r="10" s="180" customFormat="1" ht="15" customHeight="1" spans="1:3">
      <c r="A10" s="276">
        <v>2061003</v>
      </c>
      <c r="B10" s="189" t="s">
        <v>3377</v>
      </c>
      <c r="C10" s="187">
        <v>0</v>
      </c>
    </row>
    <row r="11" s="180" customFormat="1" ht="15" customHeight="1" spans="1:3">
      <c r="A11" s="276">
        <v>2061004</v>
      </c>
      <c r="B11" s="189" t="s">
        <v>3378</v>
      </c>
      <c r="C11" s="187">
        <v>0</v>
      </c>
    </row>
    <row r="12" s="180" customFormat="1" ht="15" customHeight="1" spans="1:3">
      <c r="A12" s="276">
        <v>2061005</v>
      </c>
      <c r="B12" s="189" t="s">
        <v>3379</v>
      </c>
      <c r="C12" s="187">
        <v>0</v>
      </c>
    </row>
    <row r="13" s="180" customFormat="1" ht="15" customHeight="1" spans="1:3">
      <c r="A13" s="276">
        <v>2061099</v>
      </c>
      <c r="B13" s="189" t="s">
        <v>3380</v>
      </c>
      <c r="C13" s="187">
        <v>0</v>
      </c>
    </row>
    <row r="14" s="180" customFormat="1" ht="15" customHeight="1" spans="1:3">
      <c r="A14" s="276">
        <v>207</v>
      </c>
      <c r="B14" s="188" t="s">
        <v>3381</v>
      </c>
      <c r="C14" s="187">
        <f>SUM(C15,C21,C27)</f>
        <v>0</v>
      </c>
    </row>
    <row r="15" s="180" customFormat="1" ht="15" customHeight="1" spans="1:3">
      <c r="A15" s="276">
        <v>20707</v>
      </c>
      <c r="B15" s="188" t="s">
        <v>3382</v>
      </c>
      <c r="C15" s="187">
        <f>SUM(C16:C20)</f>
        <v>0</v>
      </c>
    </row>
    <row r="16" s="180" customFormat="1" ht="15" customHeight="1" spans="1:3">
      <c r="A16" s="276">
        <v>2070701</v>
      </c>
      <c r="B16" s="189" t="s">
        <v>3383</v>
      </c>
      <c r="C16" s="187">
        <v>0</v>
      </c>
    </row>
    <row r="17" s="180" customFormat="1" ht="15" customHeight="1" spans="1:3">
      <c r="A17" s="276">
        <v>2070702</v>
      </c>
      <c r="B17" s="189" t="s">
        <v>3384</v>
      </c>
      <c r="C17" s="187">
        <v>0</v>
      </c>
    </row>
    <row r="18" s="180" customFormat="1" ht="15" customHeight="1" spans="1:3">
      <c r="A18" s="276">
        <v>2070703</v>
      </c>
      <c r="B18" s="189" t="s">
        <v>3385</v>
      </c>
      <c r="C18" s="187">
        <v>0</v>
      </c>
    </row>
    <row r="19" s="180" customFormat="1" ht="15" customHeight="1" spans="1:3">
      <c r="A19" s="276">
        <v>2070704</v>
      </c>
      <c r="B19" s="189" t="s">
        <v>3386</v>
      </c>
      <c r="C19" s="187">
        <v>0</v>
      </c>
    </row>
    <row r="20" s="180" customFormat="1" ht="15" customHeight="1" spans="1:3">
      <c r="A20" s="276">
        <v>2070799</v>
      </c>
      <c r="B20" s="189" t="s">
        <v>3387</v>
      </c>
      <c r="C20" s="187">
        <v>0</v>
      </c>
    </row>
    <row r="21" s="180" customFormat="1" ht="15" customHeight="1" spans="1:3">
      <c r="A21" s="276">
        <v>20709</v>
      </c>
      <c r="B21" s="188" t="s">
        <v>3388</v>
      </c>
      <c r="C21" s="187">
        <f>SUM(C22:C26)</f>
        <v>0</v>
      </c>
    </row>
    <row r="22" s="180" customFormat="1" ht="15" customHeight="1" spans="1:3">
      <c r="A22" s="276">
        <v>2070901</v>
      </c>
      <c r="B22" s="189" t="s">
        <v>3389</v>
      </c>
      <c r="C22" s="187">
        <v>0</v>
      </c>
    </row>
    <row r="23" s="180" customFormat="1" ht="15" customHeight="1" spans="1:3">
      <c r="A23" s="276">
        <v>2070902</v>
      </c>
      <c r="B23" s="189" t="s">
        <v>3390</v>
      </c>
      <c r="C23" s="187">
        <v>0</v>
      </c>
    </row>
    <row r="24" s="180" customFormat="1" ht="15" customHeight="1" spans="1:3">
      <c r="A24" s="276">
        <v>2070903</v>
      </c>
      <c r="B24" s="189" t="s">
        <v>3391</v>
      </c>
      <c r="C24" s="187">
        <v>0</v>
      </c>
    </row>
    <row r="25" s="180" customFormat="1" ht="15" customHeight="1" spans="1:3">
      <c r="A25" s="276">
        <v>2070904</v>
      </c>
      <c r="B25" s="189" t="s">
        <v>3392</v>
      </c>
      <c r="C25" s="187"/>
    </row>
    <row r="26" s="180" customFormat="1" ht="15" customHeight="1" spans="1:3">
      <c r="A26" s="276">
        <v>2070999</v>
      </c>
      <c r="B26" s="189" t="s">
        <v>3393</v>
      </c>
      <c r="C26" s="187">
        <v>0</v>
      </c>
    </row>
    <row r="27" s="180" customFormat="1" ht="15" customHeight="1" spans="1:3">
      <c r="A27" s="276">
        <v>20710</v>
      </c>
      <c r="B27" s="188" t="s">
        <v>3394</v>
      </c>
      <c r="C27" s="187">
        <f>SUM(C28:C29)</f>
        <v>0</v>
      </c>
    </row>
    <row r="28" s="180" customFormat="1" ht="15" customHeight="1" spans="1:3">
      <c r="A28" s="276">
        <v>2071001</v>
      </c>
      <c r="B28" s="189" t="s">
        <v>3395</v>
      </c>
      <c r="C28" s="187">
        <v>0</v>
      </c>
    </row>
    <row r="29" s="180" customFormat="1" ht="15" customHeight="1" spans="1:3">
      <c r="A29" s="276">
        <v>2071099</v>
      </c>
      <c r="B29" s="189" t="s">
        <v>3396</v>
      </c>
      <c r="C29" s="187">
        <v>0</v>
      </c>
    </row>
    <row r="30" s="180" customFormat="1" ht="15" customHeight="1" spans="1:3">
      <c r="A30" s="276">
        <v>208</v>
      </c>
      <c r="B30" s="188" t="s">
        <v>3397</v>
      </c>
      <c r="C30" s="187">
        <f>SUM(C31,C35,C39)</f>
        <v>3187</v>
      </c>
    </row>
    <row r="31" s="180" customFormat="1" ht="15" customHeight="1" spans="1:3">
      <c r="A31" s="276">
        <v>20822</v>
      </c>
      <c r="B31" s="188" t="s">
        <v>3398</v>
      </c>
      <c r="C31" s="187">
        <f>SUM(C32:C34)</f>
        <v>3168</v>
      </c>
    </row>
    <row r="32" s="180" customFormat="1" ht="15" customHeight="1" spans="1:3">
      <c r="A32" s="276">
        <v>2082201</v>
      </c>
      <c r="B32" s="189" t="s">
        <v>3399</v>
      </c>
      <c r="C32" s="187">
        <v>552</v>
      </c>
    </row>
    <row r="33" s="180" customFormat="1" ht="15" customHeight="1" spans="1:3">
      <c r="A33" s="276">
        <v>2082202</v>
      </c>
      <c r="B33" s="189" t="s">
        <v>3400</v>
      </c>
      <c r="C33" s="187">
        <v>2616</v>
      </c>
    </row>
    <row r="34" s="180" customFormat="1" ht="15" customHeight="1" spans="1:3">
      <c r="A34" s="276">
        <v>2082299</v>
      </c>
      <c r="B34" s="189" t="s">
        <v>3401</v>
      </c>
      <c r="C34" s="187">
        <v>0</v>
      </c>
    </row>
    <row r="35" s="180" customFormat="1" ht="15" customHeight="1" spans="1:3">
      <c r="A35" s="276">
        <v>20823</v>
      </c>
      <c r="B35" s="188" t="s">
        <v>3402</v>
      </c>
      <c r="C35" s="187">
        <f>SUM(C36:C38)</f>
        <v>19</v>
      </c>
    </row>
    <row r="36" s="180" customFormat="1" ht="15" customHeight="1" spans="1:3">
      <c r="A36" s="276">
        <v>2082301</v>
      </c>
      <c r="B36" s="189" t="s">
        <v>3399</v>
      </c>
      <c r="C36" s="187">
        <v>0</v>
      </c>
    </row>
    <row r="37" s="180" customFormat="1" ht="15" customHeight="1" spans="1:3">
      <c r="A37" s="276">
        <v>2082302</v>
      </c>
      <c r="B37" s="189" t="s">
        <v>3400</v>
      </c>
      <c r="C37" s="187">
        <v>19</v>
      </c>
    </row>
    <row r="38" s="180" customFormat="1" ht="15" customHeight="1" spans="1:3">
      <c r="A38" s="276">
        <v>2082399</v>
      </c>
      <c r="B38" s="189" t="s">
        <v>3403</v>
      </c>
      <c r="C38" s="187">
        <v>0</v>
      </c>
    </row>
    <row r="39" s="180" customFormat="1" ht="15" customHeight="1" spans="1:3">
      <c r="A39" s="276">
        <v>20829</v>
      </c>
      <c r="B39" s="188" t="s">
        <v>3404</v>
      </c>
      <c r="C39" s="187">
        <f>SUM(C40:C41)</f>
        <v>0</v>
      </c>
    </row>
    <row r="40" s="180" customFormat="1" ht="15" customHeight="1" spans="1:3">
      <c r="A40" s="276">
        <v>2082901</v>
      </c>
      <c r="B40" s="189" t="s">
        <v>3400</v>
      </c>
      <c r="C40" s="187">
        <v>0</v>
      </c>
    </row>
    <row r="41" s="180" customFormat="1" ht="15" customHeight="1" spans="1:3">
      <c r="A41" s="276">
        <v>2082999</v>
      </c>
      <c r="B41" s="189" t="s">
        <v>3405</v>
      </c>
      <c r="C41" s="187">
        <v>0</v>
      </c>
    </row>
    <row r="42" s="180" customFormat="1" ht="15" customHeight="1" spans="1:3">
      <c r="A42" s="276">
        <v>211</v>
      </c>
      <c r="B42" s="188" t="s">
        <v>3406</v>
      </c>
      <c r="C42" s="187">
        <f>SUM(C43,C48)</f>
        <v>0</v>
      </c>
    </row>
    <row r="43" s="180" customFormat="1" ht="15" customHeight="1" spans="1:3">
      <c r="A43" s="276">
        <v>21160</v>
      </c>
      <c r="B43" s="188" t="s">
        <v>3407</v>
      </c>
      <c r="C43" s="187">
        <f>SUM(C44:C47)</f>
        <v>0</v>
      </c>
    </row>
    <row r="44" s="180" customFormat="1" ht="15" customHeight="1" spans="1:3">
      <c r="A44" s="276">
        <v>2116001</v>
      </c>
      <c r="B44" s="189" t="s">
        <v>3408</v>
      </c>
      <c r="C44" s="187">
        <v>0</v>
      </c>
    </row>
    <row r="45" s="180" customFormat="1" ht="15" customHeight="1" spans="1:3">
      <c r="A45" s="276">
        <v>2116002</v>
      </c>
      <c r="B45" s="189" t="s">
        <v>3409</v>
      </c>
      <c r="C45" s="187">
        <v>0</v>
      </c>
    </row>
    <row r="46" s="180" customFormat="1" ht="15" customHeight="1" spans="1:3">
      <c r="A46" s="276">
        <v>2116003</v>
      </c>
      <c r="B46" s="189" t="s">
        <v>3410</v>
      </c>
      <c r="C46" s="187">
        <v>0</v>
      </c>
    </row>
    <row r="47" s="180" customFormat="1" ht="15" customHeight="1" spans="1:3">
      <c r="A47" s="276">
        <v>2116099</v>
      </c>
      <c r="B47" s="189" t="s">
        <v>3411</v>
      </c>
      <c r="C47" s="187">
        <v>0</v>
      </c>
    </row>
    <row r="48" s="180" customFormat="1" ht="15" customHeight="1" spans="1:3">
      <c r="A48" s="276">
        <v>21161</v>
      </c>
      <c r="B48" s="188" t="s">
        <v>3412</v>
      </c>
      <c r="C48" s="187">
        <f>SUM(C49:C52)</f>
        <v>0</v>
      </c>
    </row>
    <row r="49" s="180" customFormat="1" ht="15" customHeight="1" spans="1:3">
      <c r="A49" s="276">
        <v>2116101</v>
      </c>
      <c r="B49" s="189" t="s">
        <v>3413</v>
      </c>
      <c r="C49" s="187">
        <v>0</v>
      </c>
    </row>
    <row r="50" s="180" customFormat="1" ht="15" customHeight="1" spans="1:3">
      <c r="A50" s="276">
        <v>2116102</v>
      </c>
      <c r="B50" s="189" t="s">
        <v>3414</v>
      </c>
      <c r="C50" s="187">
        <v>0</v>
      </c>
    </row>
    <row r="51" s="180" customFormat="1" ht="15" customHeight="1" spans="1:3">
      <c r="A51" s="276">
        <v>2116103</v>
      </c>
      <c r="B51" s="189" t="s">
        <v>3415</v>
      </c>
      <c r="C51" s="187">
        <v>0</v>
      </c>
    </row>
    <row r="52" s="180" customFormat="1" ht="15" customHeight="1" spans="1:3">
      <c r="A52" s="276">
        <v>2116104</v>
      </c>
      <c r="B52" s="189" t="s">
        <v>3416</v>
      </c>
      <c r="C52" s="187">
        <v>0</v>
      </c>
    </row>
    <row r="53" s="180" customFormat="1" ht="15" customHeight="1" spans="1:3">
      <c r="A53" s="276">
        <v>212</v>
      </c>
      <c r="B53" s="188" t="s">
        <v>3417</v>
      </c>
      <c r="C53" s="187">
        <f>SUM(C54,C67,C71:C72,C78,C82,C86,C90,C96,C99)</f>
        <v>18706</v>
      </c>
    </row>
    <row r="54" s="180" customFormat="1" ht="15" customHeight="1" spans="1:3">
      <c r="A54" s="276">
        <v>21208</v>
      </c>
      <c r="B54" s="188" t="s">
        <v>3418</v>
      </c>
      <c r="C54" s="187">
        <f>SUM(C55:C66)</f>
        <v>17285</v>
      </c>
    </row>
    <row r="55" s="180" customFormat="1" ht="15" customHeight="1" spans="1:3">
      <c r="A55" s="276">
        <v>2120801</v>
      </c>
      <c r="B55" s="189" t="s">
        <v>3419</v>
      </c>
      <c r="C55" s="187">
        <v>14573</v>
      </c>
    </row>
    <row r="56" s="180" customFormat="1" ht="15" customHeight="1" spans="1:3">
      <c r="A56" s="276">
        <v>2120802</v>
      </c>
      <c r="B56" s="189" t="s">
        <v>3420</v>
      </c>
      <c r="C56" s="187"/>
    </row>
    <row r="57" s="180" customFormat="1" ht="15" customHeight="1" spans="1:3">
      <c r="A57" s="276">
        <v>2120803</v>
      </c>
      <c r="B57" s="189" t="s">
        <v>3421</v>
      </c>
      <c r="C57" s="187"/>
    </row>
    <row r="58" s="180" customFormat="1" ht="15" customHeight="1" spans="1:3">
      <c r="A58" s="276">
        <v>2120804</v>
      </c>
      <c r="B58" s="189" t="s">
        <v>3422</v>
      </c>
      <c r="C58" s="187">
        <v>877</v>
      </c>
    </row>
    <row r="59" s="180" customFormat="1" ht="15" customHeight="1" spans="1:3">
      <c r="A59" s="276">
        <v>2120805</v>
      </c>
      <c r="B59" s="189" t="s">
        <v>3423</v>
      </c>
      <c r="C59" s="187"/>
    </row>
    <row r="60" s="180" customFormat="1" ht="15" customHeight="1" spans="1:3">
      <c r="A60" s="276">
        <v>2120806</v>
      </c>
      <c r="B60" s="189" t="s">
        <v>3424</v>
      </c>
      <c r="C60" s="187"/>
    </row>
    <row r="61" s="180" customFormat="1" ht="15" customHeight="1" spans="1:3">
      <c r="A61" s="276">
        <v>2120807</v>
      </c>
      <c r="B61" s="189" t="s">
        <v>3425</v>
      </c>
      <c r="C61" s="187">
        <v>0</v>
      </c>
    </row>
    <row r="62" s="180" customFormat="1" ht="15" customHeight="1" spans="1:3">
      <c r="A62" s="276">
        <v>2120809</v>
      </c>
      <c r="B62" s="189" t="s">
        <v>3426</v>
      </c>
      <c r="C62" s="187">
        <v>0</v>
      </c>
    </row>
    <row r="63" s="180" customFormat="1" ht="15" customHeight="1" spans="1:3">
      <c r="A63" s="276">
        <v>2120810</v>
      </c>
      <c r="B63" s="189" t="s">
        <v>3427</v>
      </c>
      <c r="C63" s="187">
        <v>0</v>
      </c>
    </row>
    <row r="64" s="180" customFormat="1" ht="15" customHeight="1" spans="1:3">
      <c r="A64" s="276">
        <v>2120811</v>
      </c>
      <c r="B64" s="189" t="s">
        <v>3428</v>
      </c>
      <c r="C64" s="187"/>
    </row>
    <row r="65" s="180" customFormat="1" ht="15" customHeight="1" spans="1:3">
      <c r="A65" s="276">
        <v>2120813</v>
      </c>
      <c r="B65" s="189" t="s">
        <v>3429</v>
      </c>
      <c r="C65" s="187">
        <v>0</v>
      </c>
    </row>
    <row r="66" s="180" customFormat="1" ht="15" customHeight="1" spans="1:3">
      <c r="A66" s="276">
        <v>2120899</v>
      </c>
      <c r="B66" s="189" t="s">
        <v>3430</v>
      </c>
      <c r="C66" s="187">
        <v>1835</v>
      </c>
    </row>
    <row r="67" s="180" customFormat="1" ht="15" customHeight="1" spans="1:3">
      <c r="A67" s="276">
        <v>21210</v>
      </c>
      <c r="B67" s="188" t="s">
        <v>3431</v>
      </c>
      <c r="C67" s="187">
        <f>SUM(C68:C70)</f>
        <v>0</v>
      </c>
    </row>
    <row r="68" s="180" customFormat="1" ht="15" customHeight="1" spans="1:3">
      <c r="A68" s="276">
        <v>2121001</v>
      </c>
      <c r="B68" s="189" t="s">
        <v>3419</v>
      </c>
      <c r="C68" s="187">
        <v>0</v>
      </c>
    </row>
    <row r="69" s="180" customFormat="1" ht="15" customHeight="1" spans="1:3">
      <c r="A69" s="276">
        <v>2121002</v>
      </c>
      <c r="B69" s="189" t="s">
        <v>3420</v>
      </c>
      <c r="C69" s="187">
        <v>0</v>
      </c>
    </row>
    <row r="70" s="180" customFormat="1" ht="15" customHeight="1" spans="1:3">
      <c r="A70" s="276">
        <v>2121099</v>
      </c>
      <c r="B70" s="189" t="s">
        <v>3432</v>
      </c>
      <c r="C70" s="187">
        <v>0</v>
      </c>
    </row>
    <row r="71" s="180" customFormat="1" ht="15" customHeight="1" spans="1:3">
      <c r="A71" s="276">
        <v>21211</v>
      </c>
      <c r="B71" s="188" t="s">
        <v>3433</v>
      </c>
      <c r="C71" s="187"/>
    </row>
    <row r="72" s="180" customFormat="1" ht="15" customHeight="1" spans="1:3">
      <c r="A72" s="276">
        <v>21213</v>
      </c>
      <c r="B72" s="188" t="s">
        <v>3434</v>
      </c>
      <c r="C72" s="187">
        <f>SUM(C73:C77)</f>
        <v>1378</v>
      </c>
    </row>
    <row r="73" s="180" customFormat="1" ht="15" customHeight="1" spans="1:3">
      <c r="A73" s="276">
        <v>2121301</v>
      </c>
      <c r="B73" s="189" t="s">
        <v>3435</v>
      </c>
      <c r="C73" s="187"/>
    </row>
    <row r="74" s="180" customFormat="1" ht="15" customHeight="1" spans="1:3">
      <c r="A74" s="276">
        <v>2121302</v>
      </c>
      <c r="B74" s="189" t="s">
        <v>3436</v>
      </c>
      <c r="C74" s="187">
        <v>0</v>
      </c>
    </row>
    <row r="75" s="180" customFormat="1" ht="15" customHeight="1" spans="1:3">
      <c r="A75" s="276">
        <v>2121303</v>
      </c>
      <c r="B75" s="189" t="s">
        <v>3437</v>
      </c>
      <c r="C75" s="187">
        <v>0</v>
      </c>
    </row>
    <row r="76" s="180" customFormat="1" ht="15" customHeight="1" spans="1:3">
      <c r="A76" s="276">
        <v>2121304</v>
      </c>
      <c r="B76" s="189" t="s">
        <v>3438</v>
      </c>
      <c r="C76" s="187">
        <v>0</v>
      </c>
    </row>
    <row r="77" s="180" customFormat="1" ht="15" customHeight="1" spans="1:3">
      <c r="A77" s="276">
        <v>2121399</v>
      </c>
      <c r="B77" s="189" t="s">
        <v>3439</v>
      </c>
      <c r="C77" s="187">
        <v>1378</v>
      </c>
    </row>
    <row r="78" s="180" customFormat="1" ht="15" customHeight="1" spans="1:3">
      <c r="A78" s="276">
        <v>21214</v>
      </c>
      <c r="B78" s="188" t="s">
        <v>3440</v>
      </c>
      <c r="C78" s="187">
        <f>SUM(C79:C81)</f>
        <v>43</v>
      </c>
    </row>
    <row r="79" s="180" customFormat="1" ht="15" customHeight="1" spans="1:3">
      <c r="A79" s="276">
        <v>2121401</v>
      </c>
      <c r="B79" s="189" t="s">
        <v>3441</v>
      </c>
      <c r="C79" s="187">
        <v>43</v>
      </c>
    </row>
    <row r="80" s="180" customFormat="1" ht="15" customHeight="1" spans="1:3">
      <c r="A80" s="276">
        <v>2121402</v>
      </c>
      <c r="B80" s="189" t="s">
        <v>3442</v>
      </c>
      <c r="C80" s="187">
        <v>0</v>
      </c>
    </row>
    <row r="81" s="180" customFormat="1" ht="15" customHeight="1" spans="1:3">
      <c r="A81" s="276">
        <v>2121499</v>
      </c>
      <c r="B81" s="189" t="s">
        <v>3443</v>
      </c>
      <c r="C81" s="187">
        <v>0</v>
      </c>
    </row>
    <row r="82" s="180" customFormat="1" ht="15" customHeight="1" spans="1:3">
      <c r="A82" s="276">
        <v>21215</v>
      </c>
      <c r="B82" s="188" t="s">
        <v>3444</v>
      </c>
      <c r="C82" s="187">
        <f>SUM(C83:C85)</f>
        <v>0</v>
      </c>
    </row>
    <row r="83" s="180" customFormat="1" ht="15" customHeight="1" spans="1:3">
      <c r="A83" s="276">
        <v>2121501</v>
      </c>
      <c r="B83" s="189" t="s">
        <v>3445</v>
      </c>
      <c r="C83" s="187">
        <v>0</v>
      </c>
    </row>
    <row r="84" s="180" customFormat="1" ht="15" customHeight="1" spans="1:3">
      <c r="A84" s="276">
        <v>2121502</v>
      </c>
      <c r="B84" s="189" t="s">
        <v>3446</v>
      </c>
      <c r="C84" s="187">
        <v>0</v>
      </c>
    </row>
    <row r="85" s="180" customFormat="1" ht="15" customHeight="1" spans="1:3">
      <c r="A85" s="276">
        <v>2121599</v>
      </c>
      <c r="B85" s="189" t="s">
        <v>3447</v>
      </c>
      <c r="C85" s="187">
        <v>0</v>
      </c>
    </row>
    <row r="86" s="180" customFormat="1" ht="15" customHeight="1" spans="1:3">
      <c r="A86" s="276">
        <v>21216</v>
      </c>
      <c r="B86" s="188" t="s">
        <v>3448</v>
      </c>
      <c r="C86" s="187">
        <f>SUM(C87:C89)</f>
        <v>0</v>
      </c>
    </row>
    <row r="87" s="180" customFormat="1" ht="15" customHeight="1" spans="1:3">
      <c r="A87" s="276">
        <v>2121601</v>
      </c>
      <c r="B87" s="189" t="s">
        <v>3445</v>
      </c>
      <c r="C87" s="187"/>
    </row>
    <row r="88" s="180" customFormat="1" ht="15" customHeight="1" spans="1:3">
      <c r="A88" s="276">
        <v>2121602</v>
      </c>
      <c r="B88" s="189" t="s">
        <v>3446</v>
      </c>
      <c r="C88" s="187">
        <v>0</v>
      </c>
    </row>
    <row r="89" s="180" customFormat="1" ht="15" customHeight="1" spans="1:3">
      <c r="A89" s="276">
        <v>2121699</v>
      </c>
      <c r="B89" s="189" t="s">
        <v>3449</v>
      </c>
      <c r="C89" s="187">
        <v>0</v>
      </c>
    </row>
    <row r="90" s="180" customFormat="1" ht="15" customHeight="1" spans="1:3">
      <c r="A90" s="276">
        <v>21217</v>
      </c>
      <c r="B90" s="188" t="s">
        <v>3450</v>
      </c>
      <c r="C90" s="187">
        <f>SUM(C91:C95)</f>
        <v>0</v>
      </c>
    </row>
    <row r="91" s="180" customFormat="1" ht="15" customHeight="1" spans="1:3">
      <c r="A91" s="276">
        <v>2121701</v>
      </c>
      <c r="B91" s="189" t="s">
        <v>3451</v>
      </c>
      <c r="C91" s="187">
        <v>0</v>
      </c>
    </row>
    <row r="92" s="180" customFormat="1" ht="15" customHeight="1" spans="1:3">
      <c r="A92" s="276">
        <v>2121702</v>
      </c>
      <c r="B92" s="189" t="s">
        <v>3452</v>
      </c>
      <c r="C92" s="187">
        <v>0</v>
      </c>
    </row>
    <row r="93" s="180" customFormat="1" ht="15" customHeight="1" spans="1:3">
      <c r="A93" s="276">
        <v>2121703</v>
      </c>
      <c r="B93" s="189" t="s">
        <v>3453</v>
      </c>
      <c r="C93" s="187">
        <v>0</v>
      </c>
    </row>
    <row r="94" s="180" customFormat="1" ht="15" customHeight="1" spans="1:3">
      <c r="A94" s="276">
        <v>2121704</v>
      </c>
      <c r="B94" s="189" t="s">
        <v>3454</v>
      </c>
      <c r="C94" s="187">
        <v>0</v>
      </c>
    </row>
    <row r="95" s="180" customFormat="1" ht="15" customHeight="1" spans="1:3">
      <c r="A95" s="276">
        <v>2121799</v>
      </c>
      <c r="B95" s="189" t="s">
        <v>3455</v>
      </c>
      <c r="C95" s="187">
        <v>0</v>
      </c>
    </row>
    <row r="96" s="180" customFormat="1" ht="15" customHeight="1" spans="1:3">
      <c r="A96" s="276">
        <v>21218</v>
      </c>
      <c r="B96" s="188" t="s">
        <v>3456</v>
      </c>
      <c r="C96" s="187">
        <f>SUM(C97:C98)</f>
        <v>0</v>
      </c>
    </row>
    <row r="97" s="180" customFormat="1" ht="15" customHeight="1" spans="1:3">
      <c r="A97" s="276">
        <v>2121801</v>
      </c>
      <c r="B97" s="189" t="s">
        <v>3457</v>
      </c>
      <c r="C97" s="187">
        <v>0</v>
      </c>
    </row>
    <row r="98" s="180" customFormat="1" ht="15" customHeight="1" spans="1:3">
      <c r="A98" s="276">
        <v>2121899</v>
      </c>
      <c r="B98" s="189" t="s">
        <v>3458</v>
      </c>
      <c r="C98" s="187">
        <v>0</v>
      </c>
    </row>
    <row r="99" s="180" customFormat="1" ht="15" customHeight="1" spans="1:3">
      <c r="A99" s="276">
        <v>21219</v>
      </c>
      <c r="B99" s="188" t="s">
        <v>3459</v>
      </c>
      <c r="C99" s="187">
        <f>SUM(C100:C107)</f>
        <v>0</v>
      </c>
    </row>
    <row r="100" s="180" customFormat="1" ht="15" customHeight="1" spans="1:3">
      <c r="A100" s="276">
        <v>2121901</v>
      </c>
      <c r="B100" s="189" t="s">
        <v>3445</v>
      </c>
      <c r="C100" s="187">
        <v>0</v>
      </c>
    </row>
    <row r="101" s="180" customFormat="1" ht="15" customHeight="1" spans="1:3">
      <c r="A101" s="276">
        <v>2121902</v>
      </c>
      <c r="B101" s="189" t="s">
        <v>3446</v>
      </c>
      <c r="C101" s="187">
        <v>0</v>
      </c>
    </row>
    <row r="102" s="180" customFormat="1" ht="15" customHeight="1" spans="1:3">
      <c r="A102" s="276">
        <v>2121903</v>
      </c>
      <c r="B102" s="189" t="s">
        <v>3460</v>
      </c>
      <c r="C102" s="187">
        <v>0</v>
      </c>
    </row>
    <row r="103" s="180" customFormat="1" ht="15" customHeight="1" spans="1:3">
      <c r="A103" s="276">
        <v>2121904</v>
      </c>
      <c r="B103" s="189" t="s">
        <v>3461</v>
      </c>
      <c r="C103" s="187">
        <v>0</v>
      </c>
    </row>
    <row r="104" s="180" customFormat="1" ht="15" customHeight="1" spans="1:3">
      <c r="A104" s="276">
        <v>2121905</v>
      </c>
      <c r="B104" s="189" t="s">
        <v>3462</v>
      </c>
      <c r="C104" s="187">
        <v>0</v>
      </c>
    </row>
    <row r="105" s="180" customFormat="1" ht="15" customHeight="1" spans="1:3">
      <c r="A105" s="276">
        <v>2121906</v>
      </c>
      <c r="B105" s="189" t="s">
        <v>3463</v>
      </c>
      <c r="C105" s="187">
        <v>0</v>
      </c>
    </row>
    <row r="106" s="180" customFormat="1" ht="15" customHeight="1" spans="1:3">
      <c r="A106" s="276">
        <v>2121907</v>
      </c>
      <c r="B106" s="189" t="s">
        <v>3464</v>
      </c>
      <c r="C106" s="187">
        <v>0</v>
      </c>
    </row>
    <row r="107" s="180" customFormat="1" ht="15" customHeight="1" spans="1:3">
      <c r="A107" s="276">
        <v>2121999</v>
      </c>
      <c r="B107" s="189" t="s">
        <v>3465</v>
      </c>
      <c r="C107" s="187">
        <v>0</v>
      </c>
    </row>
    <row r="108" s="180" customFormat="1" ht="15" customHeight="1" spans="1:3">
      <c r="A108" s="276">
        <v>213</v>
      </c>
      <c r="B108" s="188" t="s">
        <v>3466</v>
      </c>
      <c r="C108" s="187">
        <f>SUM(C109,C114,C119,C124,C127)</f>
        <v>12142</v>
      </c>
    </row>
    <row r="109" s="180" customFormat="1" ht="15" customHeight="1" spans="1:3">
      <c r="A109" s="276">
        <v>21366</v>
      </c>
      <c r="B109" s="188" t="s">
        <v>3467</v>
      </c>
      <c r="C109" s="187">
        <f>SUM(C110:C113)</f>
        <v>111</v>
      </c>
    </row>
    <row r="110" s="180" customFormat="1" ht="15" customHeight="1" spans="1:3">
      <c r="A110" s="276">
        <v>2136601</v>
      </c>
      <c r="B110" s="189" t="s">
        <v>3400</v>
      </c>
      <c r="C110" s="187">
        <v>111</v>
      </c>
    </row>
    <row r="111" s="180" customFormat="1" ht="15" customHeight="1" spans="1:3">
      <c r="A111" s="276">
        <v>2136602</v>
      </c>
      <c r="B111" s="189" t="s">
        <v>3468</v>
      </c>
      <c r="C111" s="187">
        <v>0</v>
      </c>
    </row>
    <row r="112" s="180" customFormat="1" ht="15" customHeight="1" spans="1:3">
      <c r="A112" s="276">
        <v>2136603</v>
      </c>
      <c r="B112" s="189" t="s">
        <v>3469</v>
      </c>
      <c r="C112" s="187">
        <v>0</v>
      </c>
    </row>
    <row r="113" s="180" customFormat="1" ht="15" customHeight="1" spans="1:3">
      <c r="A113" s="276">
        <v>2136699</v>
      </c>
      <c r="B113" s="189" t="s">
        <v>3470</v>
      </c>
      <c r="C113" s="187">
        <v>0</v>
      </c>
    </row>
    <row r="114" s="180" customFormat="1" ht="15" customHeight="1" spans="1:3">
      <c r="A114" s="276">
        <v>21367</v>
      </c>
      <c r="B114" s="188" t="s">
        <v>3471</v>
      </c>
      <c r="C114" s="187">
        <f>SUM(C115:C118)</f>
        <v>454</v>
      </c>
    </row>
    <row r="115" s="180" customFormat="1" ht="15" customHeight="1" spans="1:3">
      <c r="A115" s="276">
        <v>2136701</v>
      </c>
      <c r="B115" s="189" t="s">
        <v>3400</v>
      </c>
      <c r="C115" s="187">
        <v>287</v>
      </c>
    </row>
    <row r="116" s="180" customFormat="1" ht="15" customHeight="1" spans="1:3">
      <c r="A116" s="276">
        <v>2136702</v>
      </c>
      <c r="B116" s="189" t="s">
        <v>3468</v>
      </c>
      <c r="C116" s="187">
        <v>4</v>
      </c>
    </row>
    <row r="117" s="180" customFormat="1" ht="15" customHeight="1" spans="1:3">
      <c r="A117" s="276">
        <v>2136703</v>
      </c>
      <c r="B117" s="189" t="s">
        <v>3472</v>
      </c>
      <c r="C117" s="187">
        <v>0</v>
      </c>
    </row>
    <row r="118" s="180" customFormat="1" ht="15" customHeight="1" spans="1:3">
      <c r="A118" s="276">
        <v>2136799</v>
      </c>
      <c r="B118" s="189" t="s">
        <v>3473</v>
      </c>
      <c r="C118" s="187">
        <v>163</v>
      </c>
    </row>
    <row r="119" s="180" customFormat="1" ht="15" customHeight="1" spans="1:3">
      <c r="A119" s="276">
        <v>21369</v>
      </c>
      <c r="B119" s="188" t="s">
        <v>3474</v>
      </c>
      <c r="C119" s="187">
        <f>SUM(C120:C123)</f>
        <v>11577</v>
      </c>
    </row>
    <row r="120" s="180" customFormat="1" ht="15" customHeight="1" spans="1:3">
      <c r="A120" s="276">
        <v>2136901</v>
      </c>
      <c r="B120" s="189" t="s">
        <v>3475</v>
      </c>
      <c r="C120" s="187">
        <v>0</v>
      </c>
    </row>
    <row r="121" s="180" customFormat="1" ht="15" customHeight="1" spans="1:3">
      <c r="A121" s="276">
        <v>2136902</v>
      </c>
      <c r="B121" s="189" t="s">
        <v>3476</v>
      </c>
      <c r="C121" s="187">
        <v>11577</v>
      </c>
    </row>
    <row r="122" s="180" customFormat="1" ht="15" customHeight="1" spans="1:3">
      <c r="A122" s="276">
        <v>2136903</v>
      </c>
      <c r="B122" s="189" t="s">
        <v>3477</v>
      </c>
      <c r="C122" s="187">
        <v>0</v>
      </c>
    </row>
    <row r="123" s="180" customFormat="1" ht="15" customHeight="1" spans="1:3">
      <c r="A123" s="276">
        <v>2136999</v>
      </c>
      <c r="B123" s="189" t="s">
        <v>3478</v>
      </c>
      <c r="C123" s="187">
        <v>0</v>
      </c>
    </row>
    <row r="124" s="180" customFormat="1" ht="15" customHeight="1" spans="1:3">
      <c r="A124" s="276">
        <v>21370</v>
      </c>
      <c r="B124" s="188" t="s">
        <v>3479</v>
      </c>
      <c r="C124" s="187">
        <f>SUM(C125:C126)</f>
        <v>0</v>
      </c>
    </row>
    <row r="125" s="180" customFormat="1" ht="15" customHeight="1" spans="1:3">
      <c r="A125" s="276">
        <v>2137001</v>
      </c>
      <c r="B125" s="189" t="s">
        <v>3480</v>
      </c>
      <c r="C125" s="187">
        <v>0</v>
      </c>
    </row>
    <row r="126" s="180" customFormat="1" ht="15" customHeight="1" spans="1:3">
      <c r="A126" s="276">
        <v>2137099</v>
      </c>
      <c r="B126" s="189" t="s">
        <v>3481</v>
      </c>
      <c r="C126" s="187">
        <v>0</v>
      </c>
    </row>
    <row r="127" s="180" customFormat="1" ht="15" customHeight="1" spans="1:3">
      <c r="A127" s="276">
        <v>21371</v>
      </c>
      <c r="B127" s="188" t="s">
        <v>3482</v>
      </c>
      <c r="C127" s="187">
        <f>SUM(C128:C131)</f>
        <v>0</v>
      </c>
    </row>
    <row r="128" s="180" customFormat="1" ht="15" customHeight="1" spans="1:3">
      <c r="A128" s="276">
        <v>2137101</v>
      </c>
      <c r="B128" s="189" t="s">
        <v>3483</v>
      </c>
      <c r="C128" s="187">
        <v>0</v>
      </c>
    </row>
    <row r="129" s="180" customFormat="1" ht="15" customHeight="1" spans="1:3">
      <c r="A129" s="276">
        <v>2137102</v>
      </c>
      <c r="B129" s="189" t="s">
        <v>3484</v>
      </c>
      <c r="C129" s="187">
        <v>0</v>
      </c>
    </row>
    <row r="130" s="180" customFormat="1" ht="15" customHeight="1" spans="1:3">
      <c r="A130" s="276">
        <v>2137103</v>
      </c>
      <c r="B130" s="189" t="s">
        <v>3485</v>
      </c>
      <c r="C130" s="187">
        <v>0</v>
      </c>
    </row>
    <row r="131" s="180" customFormat="1" ht="15" customHeight="1" spans="1:3">
      <c r="A131" s="276">
        <v>2137199</v>
      </c>
      <c r="B131" s="189" t="s">
        <v>3486</v>
      </c>
      <c r="C131" s="187">
        <v>0</v>
      </c>
    </row>
    <row r="132" s="180" customFormat="1" ht="15" customHeight="1" spans="1:3">
      <c r="A132" s="276">
        <v>214</v>
      </c>
      <c r="B132" s="188" t="s">
        <v>3487</v>
      </c>
      <c r="C132" s="187">
        <f>SUM(C133,C138,C143,C148,C157,C164,C173,C176,C179,C180)</f>
        <v>0</v>
      </c>
    </row>
    <row r="133" s="180" customFormat="1" ht="15" customHeight="1" spans="1:3">
      <c r="A133" s="276">
        <v>21460</v>
      </c>
      <c r="B133" s="188" t="s">
        <v>3488</v>
      </c>
      <c r="C133" s="187">
        <f>SUM(C134:C137)</f>
        <v>0</v>
      </c>
    </row>
    <row r="134" s="180" customFormat="1" ht="15" customHeight="1" spans="1:3">
      <c r="A134" s="276">
        <v>2146001</v>
      </c>
      <c r="B134" s="189" t="s">
        <v>3489</v>
      </c>
      <c r="C134" s="187">
        <v>0</v>
      </c>
    </row>
    <row r="135" s="180" customFormat="1" ht="15" customHeight="1" spans="1:3">
      <c r="A135" s="276">
        <v>2146002</v>
      </c>
      <c r="B135" s="189" t="s">
        <v>3490</v>
      </c>
      <c r="C135" s="187">
        <v>0</v>
      </c>
    </row>
    <row r="136" s="180" customFormat="1" ht="15" customHeight="1" spans="1:3">
      <c r="A136" s="276">
        <v>2146003</v>
      </c>
      <c r="B136" s="189" t="s">
        <v>3491</v>
      </c>
      <c r="C136" s="187">
        <v>0</v>
      </c>
    </row>
    <row r="137" s="180" customFormat="1" ht="15" customHeight="1" spans="1:3">
      <c r="A137" s="276">
        <v>2146099</v>
      </c>
      <c r="B137" s="189" t="s">
        <v>3492</v>
      </c>
      <c r="C137" s="187">
        <v>0</v>
      </c>
    </row>
    <row r="138" s="180" customFormat="1" ht="15" customHeight="1" spans="1:3">
      <c r="A138" s="276">
        <v>21462</v>
      </c>
      <c r="B138" s="188" t="s">
        <v>3493</v>
      </c>
      <c r="C138" s="187">
        <f>SUM(C139:C142)</f>
        <v>0</v>
      </c>
    </row>
    <row r="139" s="180" customFormat="1" ht="15" customHeight="1" spans="1:3">
      <c r="A139" s="276">
        <v>2146201</v>
      </c>
      <c r="B139" s="189" t="s">
        <v>3491</v>
      </c>
      <c r="C139" s="187">
        <v>0</v>
      </c>
    </row>
    <row r="140" s="180" customFormat="1" ht="15" customHeight="1" spans="1:3">
      <c r="A140" s="276">
        <v>2146202</v>
      </c>
      <c r="B140" s="189" t="s">
        <v>3494</v>
      </c>
      <c r="C140" s="187">
        <v>0</v>
      </c>
    </row>
    <row r="141" s="180" customFormat="1" ht="15" customHeight="1" spans="1:3">
      <c r="A141" s="276">
        <v>2146203</v>
      </c>
      <c r="B141" s="189" t="s">
        <v>3495</v>
      </c>
      <c r="C141" s="187">
        <v>0</v>
      </c>
    </row>
    <row r="142" s="180" customFormat="1" ht="15" customHeight="1" spans="1:3">
      <c r="A142" s="276">
        <v>2146299</v>
      </c>
      <c r="B142" s="189" t="s">
        <v>3496</v>
      </c>
      <c r="C142" s="187">
        <v>0</v>
      </c>
    </row>
    <row r="143" s="180" customFormat="1" ht="15" customHeight="1" spans="1:3">
      <c r="A143" s="276">
        <v>21463</v>
      </c>
      <c r="B143" s="188" t="s">
        <v>3497</v>
      </c>
      <c r="C143" s="187">
        <f>SUM(C144:C147)</f>
        <v>0</v>
      </c>
    </row>
    <row r="144" s="180" customFormat="1" ht="15" customHeight="1" spans="1:3">
      <c r="A144" s="276">
        <v>2146301</v>
      </c>
      <c r="B144" s="189" t="s">
        <v>3498</v>
      </c>
      <c r="C144" s="187">
        <v>0</v>
      </c>
    </row>
    <row r="145" s="180" customFormat="1" ht="15" customHeight="1" spans="1:3">
      <c r="A145" s="276">
        <v>2146302</v>
      </c>
      <c r="B145" s="189" t="s">
        <v>3499</v>
      </c>
      <c r="C145" s="187">
        <v>0</v>
      </c>
    </row>
    <row r="146" s="180" customFormat="1" ht="15" customHeight="1" spans="1:3">
      <c r="A146" s="276">
        <v>2146303</v>
      </c>
      <c r="B146" s="189" t="s">
        <v>3500</v>
      </c>
      <c r="C146" s="187">
        <v>0</v>
      </c>
    </row>
    <row r="147" s="180" customFormat="1" ht="15" customHeight="1" spans="1:3">
      <c r="A147" s="276">
        <v>2146399</v>
      </c>
      <c r="B147" s="189" t="s">
        <v>3501</v>
      </c>
      <c r="C147" s="187">
        <v>0</v>
      </c>
    </row>
    <row r="148" s="180" customFormat="1" ht="15" customHeight="1" spans="1:3">
      <c r="A148" s="276">
        <v>21464</v>
      </c>
      <c r="B148" s="188" t="s">
        <v>3502</v>
      </c>
      <c r="C148" s="187">
        <f>SUM(C149:C156)</f>
        <v>0</v>
      </c>
    </row>
    <row r="149" s="180" customFormat="1" ht="15" customHeight="1" spans="1:3">
      <c r="A149" s="276">
        <v>2146401</v>
      </c>
      <c r="B149" s="189" t="s">
        <v>3503</v>
      </c>
      <c r="C149" s="187">
        <v>0</v>
      </c>
    </row>
    <row r="150" s="180" customFormat="1" ht="15" customHeight="1" spans="1:3">
      <c r="A150" s="276">
        <v>2146402</v>
      </c>
      <c r="B150" s="189" t="s">
        <v>3504</v>
      </c>
      <c r="C150" s="187">
        <v>0</v>
      </c>
    </row>
    <row r="151" s="180" customFormat="1" ht="15" customHeight="1" spans="1:3">
      <c r="A151" s="276">
        <v>2146403</v>
      </c>
      <c r="B151" s="189" t="s">
        <v>3505</v>
      </c>
      <c r="C151" s="187">
        <v>0</v>
      </c>
    </row>
    <row r="152" s="180" customFormat="1" ht="15" customHeight="1" spans="1:3">
      <c r="A152" s="276">
        <v>2146404</v>
      </c>
      <c r="B152" s="189" t="s">
        <v>3506</v>
      </c>
      <c r="C152" s="187">
        <v>0</v>
      </c>
    </row>
    <row r="153" s="180" customFormat="1" ht="15" customHeight="1" spans="1:3">
      <c r="A153" s="276">
        <v>2146405</v>
      </c>
      <c r="B153" s="189" t="s">
        <v>3507</v>
      </c>
      <c r="C153" s="187">
        <v>0</v>
      </c>
    </row>
    <row r="154" s="180" customFormat="1" ht="15" customHeight="1" spans="1:3">
      <c r="A154" s="276">
        <v>2146406</v>
      </c>
      <c r="B154" s="189" t="s">
        <v>3508</v>
      </c>
      <c r="C154" s="187">
        <v>0</v>
      </c>
    </row>
    <row r="155" s="180" customFormat="1" ht="15" customHeight="1" spans="1:3">
      <c r="A155" s="276">
        <v>2146407</v>
      </c>
      <c r="B155" s="189" t="s">
        <v>3509</v>
      </c>
      <c r="C155" s="187">
        <v>0</v>
      </c>
    </row>
    <row r="156" s="180" customFormat="1" ht="15" customHeight="1" spans="1:3">
      <c r="A156" s="276">
        <v>2146499</v>
      </c>
      <c r="B156" s="189" t="s">
        <v>3510</v>
      </c>
      <c r="C156" s="187">
        <v>0</v>
      </c>
    </row>
    <row r="157" s="180" customFormat="1" ht="15" customHeight="1" spans="1:3">
      <c r="A157" s="276">
        <v>21468</v>
      </c>
      <c r="B157" s="188" t="s">
        <v>3511</v>
      </c>
      <c r="C157" s="187">
        <f>SUM(C158:C163)</f>
        <v>0</v>
      </c>
    </row>
    <row r="158" s="180" customFormat="1" ht="15" customHeight="1" spans="1:3">
      <c r="A158" s="276">
        <v>2146801</v>
      </c>
      <c r="B158" s="189" t="s">
        <v>3512</v>
      </c>
      <c r="C158" s="187">
        <v>0</v>
      </c>
    </row>
    <row r="159" s="180" customFormat="1" ht="15" customHeight="1" spans="1:3">
      <c r="A159" s="276">
        <v>2146802</v>
      </c>
      <c r="B159" s="189" t="s">
        <v>3513</v>
      </c>
      <c r="C159" s="187">
        <v>0</v>
      </c>
    </row>
    <row r="160" s="180" customFormat="1" ht="15" customHeight="1" spans="1:3">
      <c r="A160" s="276">
        <v>2146803</v>
      </c>
      <c r="B160" s="189" t="s">
        <v>3514</v>
      </c>
      <c r="C160" s="187">
        <v>0</v>
      </c>
    </row>
    <row r="161" s="180" customFormat="1" ht="15" customHeight="1" spans="1:3">
      <c r="A161" s="276">
        <v>2146804</v>
      </c>
      <c r="B161" s="189" t="s">
        <v>3515</v>
      </c>
      <c r="C161" s="187">
        <v>0</v>
      </c>
    </row>
    <row r="162" s="180" customFormat="1" ht="15" customHeight="1" spans="1:3">
      <c r="A162" s="276">
        <v>2146805</v>
      </c>
      <c r="B162" s="189" t="s">
        <v>3516</v>
      </c>
      <c r="C162" s="187">
        <v>0</v>
      </c>
    </row>
    <row r="163" s="180" customFormat="1" ht="15" customHeight="1" spans="1:3">
      <c r="A163" s="276">
        <v>2146899</v>
      </c>
      <c r="B163" s="189" t="s">
        <v>3517</v>
      </c>
      <c r="C163" s="187">
        <v>0</v>
      </c>
    </row>
    <row r="164" s="180" customFormat="1" ht="15" customHeight="1" spans="1:3">
      <c r="A164" s="276">
        <v>21469</v>
      </c>
      <c r="B164" s="188" t="s">
        <v>3518</v>
      </c>
      <c r="C164" s="187">
        <f>SUM(C165:C172)</f>
        <v>0</v>
      </c>
    </row>
    <row r="165" s="180" customFormat="1" ht="15" customHeight="1" spans="1:3">
      <c r="A165" s="276">
        <v>2146901</v>
      </c>
      <c r="B165" s="189" t="s">
        <v>3519</v>
      </c>
      <c r="C165" s="187">
        <v>0</v>
      </c>
    </row>
    <row r="166" s="180" customFormat="1" ht="15" customHeight="1" spans="1:3">
      <c r="A166" s="276">
        <v>2146902</v>
      </c>
      <c r="B166" s="189" t="s">
        <v>3520</v>
      </c>
      <c r="C166" s="187">
        <v>0</v>
      </c>
    </row>
    <row r="167" s="180" customFormat="1" ht="15" customHeight="1" spans="1:3">
      <c r="A167" s="276">
        <v>2146903</v>
      </c>
      <c r="B167" s="189" t="s">
        <v>3521</v>
      </c>
      <c r="C167" s="187">
        <v>0</v>
      </c>
    </row>
    <row r="168" s="180" customFormat="1" ht="15" customHeight="1" spans="1:3">
      <c r="A168" s="276">
        <v>2146904</v>
      </c>
      <c r="B168" s="189" t="s">
        <v>3522</v>
      </c>
      <c r="C168" s="187">
        <v>0</v>
      </c>
    </row>
    <row r="169" s="180" customFormat="1" ht="15" customHeight="1" spans="1:3">
      <c r="A169" s="276">
        <v>2146906</v>
      </c>
      <c r="B169" s="189" t="s">
        <v>3523</v>
      </c>
      <c r="C169" s="187">
        <v>0</v>
      </c>
    </row>
    <row r="170" s="180" customFormat="1" ht="15" customHeight="1" spans="1:3">
      <c r="A170" s="276">
        <v>2146907</v>
      </c>
      <c r="B170" s="189" t="s">
        <v>3524</v>
      </c>
      <c r="C170" s="187">
        <v>0</v>
      </c>
    </row>
    <row r="171" s="180" customFormat="1" ht="15" customHeight="1" spans="1:3">
      <c r="A171" s="276">
        <v>2146908</v>
      </c>
      <c r="B171" s="189" t="s">
        <v>3525</v>
      </c>
      <c r="C171" s="187">
        <v>0</v>
      </c>
    </row>
    <row r="172" s="180" customFormat="1" ht="15" customHeight="1" spans="1:3">
      <c r="A172" s="276">
        <v>2146999</v>
      </c>
      <c r="B172" s="189" t="s">
        <v>3526</v>
      </c>
      <c r="C172" s="187">
        <v>0</v>
      </c>
    </row>
    <row r="173" s="180" customFormat="1" ht="15" customHeight="1" spans="1:3">
      <c r="A173" s="276">
        <v>21470</v>
      </c>
      <c r="B173" s="188" t="s">
        <v>3527</v>
      </c>
      <c r="C173" s="187">
        <f>SUM(C174:C175)</f>
        <v>0</v>
      </c>
    </row>
    <row r="174" s="180" customFormat="1" ht="15" customHeight="1" spans="1:3">
      <c r="A174" s="276">
        <v>2147001</v>
      </c>
      <c r="B174" s="189" t="s">
        <v>3528</v>
      </c>
      <c r="C174" s="187">
        <v>0</v>
      </c>
    </row>
    <row r="175" s="180" customFormat="1" ht="15" customHeight="1" spans="1:3">
      <c r="A175" s="276">
        <v>2147099</v>
      </c>
      <c r="B175" s="189" t="s">
        <v>3529</v>
      </c>
      <c r="C175" s="187">
        <v>0</v>
      </c>
    </row>
    <row r="176" s="180" customFormat="1" ht="15" customHeight="1" spans="1:3">
      <c r="A176" s="276">
        <v>21471</v>
      </c>
      <c r="B176" s="188" t="s">
        <v>3530</v>
      </c>
      <c r="C176" s="187">
        <f>SUM(C177:C178)</f>
        <v>0</v>
      </c>
    </row>
    <row r="177" s="180" customFormat="1" ht="15" customHeight="1" spans="1:3">
      <c r="A177" s="276">
        <v>2147101</v>
      </c>
      <c r="B177" s="189" t="s">
        <v>3528</v>
      </c>
      <c r="C177" s="187">
        <v>0</v>
      </c>
    </row>
    <row r="178" s="180" customFormat="1" ht="15" customHeight="1" spans="1:3">
      <c r="A178" s="276">
        <v>2147199</v>
      </c>
      <c r="B178" s="189" t="s">
        <v>3531</v>
      </c>
      <c r="C178" s="187">
        <v>0</v>
      </c>
    </row>
    <row r="179" s="180" customFormat="1" ht="15" customHeight="1" spans="1:3">
      <c r="A179" s="276">
        <v>21472</v>
      </c>
      <c r="B179" s="188" t="s">
        <v>3532</v>
      </c>
      <c r="C179" s="187">
        <v>0</v>
      </c>
    </row>
    <row r="180" s="180" customFormat="1" ht="15" customHeight="1" spans="1:3">
      <c r="A180" s="276">
        <v>21473</v>
      </c>
      <c r="B180" s="188" t="s">
        <v>3533</v>
      </c>
      <c r="C180" s="187">
        <f>SUM(C181:C183)</f>
        <v>0</v>
      </c>
    </row>
    <row r="181" s="180" customFormat="1" ht="15" customHeight="1" spans="1:3">
      <c r="A181" s="276">
        <v>2147301</v>
      </c>
      <c r="B181" s="189" t="s">
        <v>3534</v>
      </c>
      <c r="C181" s="187">
        <v>0</v>
      </c>
    </row>
    <row r="182" s="180" customFormat="1" ht="15" customHeight="1" spans="1:3">
      <c r="A182" s="276">
        <v>2147303</v>
      </c>
      <c r="B182" s="189" t="s">
        <v>3535</v>
      </c>
      <c r="C182" s="187">
        <v>0</v>
      </c>
    </row>
    <row r="183" s="180" customFormat="1" ht="15" customHeight="1" spans="1:3">
      <c r="A183" s="276">
        <v>2147399</v>
      </c>
      <c r="B183" s="189" t="s">
        <v>3536</v>
      </c>
      <c r="C183" s="187">
        <v>0</v>
      </c>
    </row>
    <row r="184" s="180" customFormat="1" ht="15" customHeight="1" spans="1:3">
      <c r="A184" s="276">
        <v>215</v>
      </c>
      <c r="B184" s="188" t="s">
        <v>3537</v>
      </c>
      <c r="C184" s="187">
        <f>C185</f>
        <v>0</v>
      </c>
    </row>
    <row r="185" s="180" customFormat="1" ht="15" customHeight="1" spans="1:3">
      <c r="A185" s="276">
        <v>21562</v>
      </c>
      <c r="B185" s="188" t="s">
        <v>3538</v>
      </c>
      <c r="C185" s="187">
        <f>SUM(C186:C188)</f>
        <v>0</v>
      </c>
    </row>
    <row r="186" s="180" customFormat="1" ht="15" customHeight="1" spans="1:3">
      <c r="A186" s="276">
        <v>2156201</v>
      </c>
      <c r="B186" s="189" t="s">
        <v>3539</v>
      </c>
      <c r="C186" s="187">
        <v>0</v>
      </c>
    </row>
    <row r="187" s="180" customFormat="1" ht="15" customHeight="1" spans="1:3">
      <c r="A187" s="276">
        <v>2156202</v>
      </c>
      <c r="B187" s="189" t="s">
        <v>3540</v>
      </c>
      <c r="C187" s="187">
        <v>0</v>
      </c>
    </row>
    <row r="188" s="180" customFormat="1" ht="15" customHeight="1" spans="1:3">
      <c r="A188" s="276">
        <v>2156299</v>
      </c>
      <c r="B188" s="189" t="s">
        <v>3541</v>
      </c>
      <c r="C188" s="187">
        <v>0</v>
      </c>
    </row>
    <row r="189" s="180" customFormat="1" ht="15" customHeight="1" spans="1:3">
      <c r="A189" s="276">
        <v>217</v>
      </c>
      <c r="B189" s="188" t="s">
        <v>3542</v>
      </c>
      <c r="C189" s="187">
        <f>C190</f>
        <v>0</v>
      </c>
    </row>
    <row r="190" s="180" customFormat="1" ht="15" customHeight="1" spans="1:3">
      <c r="A190" s="276">
        <v>21704</v>
      </c>
      <c r="B190" s="188" t="s">
        <v>3543</v>
      </c>
      <c r="C190" s="187">
        <f>SUM(C191:C192)</f>
        <v>0</v>
      </c>
    </row>
    <row r="191" s="180" customFormat="1" ht="15" customHeight="1" spans="1:3">
      <c r="A191" s="276">
        <v>2170402</v>
      </c>
      <c r="B191" s="189" t="s">
        <v>3544</v>
      </c>
      <c r="C191" s="187">
        <v>0</v>
      </c>
    </row>
    <row r="192" s="180" customFormat="1" ht="15" customHeight="1" spans="1:3">
      <c r="A192" s="276">
        <v>2170403</v>
      </c>
      <c r="B192" s="189" t="s">
        <v>3545</v>
      </c>
      <c r="C192" s="187">
        <v>0</v>
      </c>
    </row>
    <row r="193" s="180" customFormat="1" ht="15" customHeight="1" spans="1:3">
      <c r="A193" s="276">
        <v>229</v>
      </c>
      <c r="B193" s="188" t="s">
        <v>3546</v>
      </c>
      <c r="C193" s="187">
        <f>SUM(C194,C198,C207)</f>
        <v>3218</v>
      </c>
    </row>
    <row r="194" s="180" customFormat="1" ht="15" customHeight="1" spans="1:3">
      <c r="A194" s="276">
        <v>22904</v>
      </c>
      <c r="B194" s="188" t="s">
        <v>3547</v>
      </c>
      <c r="C194" s="187">
        <f>SUM(C195:C197)</f>
        <v>0</v>
      </c>
    </row>
    <row r="195" s="180" customFormat="1" ht="15" customHeight="1" spans="1:3">
      <c r="A195" s="276">
        <v>2290401</v>
      </c>
      <c r="B195" s="189" t="s">
        <v>3548</v>
      </c>
      <c r="C195" s="187">
        <v>0</v>
      </c>
    </row>
    <row r="196" s="180" customFormat="1" ht="15" customHeight="1" spans="1:3">
      <c r="A196" s="276">
        <v>2290402</v>
      </c>
      <c r="B196" s="189" t="s">
        <v>3549</v>
      </c>
      <c r="C196" s="187"/>
    </row>
    <row r="197" s="180" customFormat="1" ht="15" customHeight="1" spans="1:3">
      <c r="A197" s="276">
        <v>2290403</v>
      </c>
      <c r="B197" s="189" t="s">
        <v>3550</v>
      </c>
      <c r="C197" s="187">
        <v>0</v>
      </c>
    </row>
    <row r="198" s="180" customFormat="1" ht="15" customHeight="1" spans="1:3">
      <c r="A198" s="276">
        <v>22908</v>
      </c>
      <c r="B198" s="188" t="s">
        <v>3551</v>
      </c>
      <c r="C198" s="187">
        <f>SUM(C199:C206)</f>
        <v>0</v>
      </c>
    </row>
    <row r="199" s="180" customFormat="1" ht="15" customHeight="1" spans="1:3">
      <c r="A199" s="276">
        <v>2290802</v>
      </c>
      <c r="B199" s="189" t="s">
        <v>3552</v>
      </c>
      <c r="C199" s="187">
        <v>0</v>
      </c>
    </row>
    <row r="200" s="180" customFormat="1" ht="15" customHeight="1" spans="1:3">
      <c r="A200" s="276">
        <v>2290803</v>
      </c>
      <c r="B200" s="189" t="s">
        <v>3553</v>
      </c>
      <c r="C200" s="187">
        <v>0</v>
      </c>
    </row>
    <row r="201" s="180" customFormat="1" ht="15" customHeight="1" spans="1:3">
      <c r="A201" s="276">
        <v>2290804</v>
      </c>
      <c r="B201" s="189" t="s">
        <v>3554</v>
      </c>
      <c r="C201" s="187">
        <v>0</v>
      </c>
    </row>
    <row r="202" s="180" customFormat="1" ht="15" customHeight="1" spans="1:3">
      <c r="A202" s="276">
        <v>2290805</v>
      </c>
      <c r="B202" s="189" t="s">
        <v>3555</v>
      </c>
      <c r="C202" s="187">
        <v>0</v>
      </c>
    </row>
    <row r="203" s="180" customFormat="1" ht="15" customHeight="1" spans="1:3">
      <c r="A203" s="276">
        <v>2290806</v>
      </c>
      <c r="B203" s="189" t="s">
        <v>3556</v>
      </c>
      <c r="C203" s="187">
        <v>0</v>
      </c>
    </row>
    <row r="204" s="180" customFormat="1" ht="15" customHeight="1" spans="1:3">
      <c r="A204" s="276">
        <v>2290807</v>
      </c>
      <c r="B204" s="189" t="s">
        <v>3557</v>
      </c>
      <c r="C204" s="187">
        <v>0</v>
      </c>
    </row>
    <row r="205" s="180" customFormat="1" ht="15" customHeight="1" spans="1:3">
      <c r="A205" s="276">
        <v>2290808</v>
      </c>
      <c r="B205" s="189" t="s">
        <v>3558</v>
      </c>
      <c r="C205" s="187"/>
    </row>
    <row r="206" s="180" customFormat="1" ht="15" customHeight="1" spans="1:3">
      <c r="A206" s="276">
        <v>2290899</v>
      </c>
      <c r="B206" s="189" t="s">
        <v>3559</v>
      </c>
      <c r="C206" s="187">
        <v>0</v>
      </c>
    </row>
    <row r="207" s="180" customFormat="1" ht="15" customHeight="1" spans="1:3">
      <c r="A207" s="276">
        <v>22960</v>
      </c>
      <c r="B207" s="188" t="s">
        <v>3560</v>
      </c>
      <c r="C207" s="187">
        <f>SUM(C208:C218)</f>
        <v>3218</v>
      </c>
    </row>
    <row r="208" s="180" customFormat="1" ht="15" customHeight="1" spans="1:3">
      <c r="A208" s="276">
        <v>2296001</v>
      </c>
      <c r="B208" s="189" t="s">
        <v>3561</v>
      </c>
      <c r="C208" s="187"/>
    </row>
    <row r="209" s="180" customFormat="1" ht="15" customHeight="1" spans="1:3">
      <c r="A209" s="276">
        <v>2296002</v>
      </c>
      <c r="B209" s="189" t="s">
        <v>3562</v>
      </c>
      <c r="C209" s="187">
        <v>1420</v>
      </c>
    </row>
    <row r="210" s="180" customFormat="1" ht="15" customHeight="1" spans="1:3">
      <c r="A210" s="276">
        <v>2296003</v>
      </c>
      <c r="B210" s="189" t="s">
        <v>3563</v>
      </c>
      <c r="C210" s="187">
        <v>375</v>
      </c>
    </row>
    <row r="211" s="180" customFormat="1" ht="15" customHeight="1" spans="1:3">
      <c r="A211" s="276">
        <v>2296004</v>
      </c>
      <c r="B211" s="189" t="s">
        <v>3564</v>
      </c>
      <c r="C211" s="187">
        <v>755</v>
      </c>
    </row>
    <row r="212" s="180" customFormat="1" ht="15" customHeight="1" spans="1:3">
      <c r="A212" s="276">
        <v>2296005</v>
      </c>
      <c r="B212" s="189" t="s">
        <v>3565</v>
      </c>
      <c r="C212" s="187"/>
    </row>
    <row r="213" s="180" customFormat="1" ht="15" customHeight="1" spans="1:3">
      <c r="A213" s="276">
        <v>2296006</v>
      </c>
      <c r="B213" s="189" t="s">
        <v>3566</v>
      </c>
      <c r="C213" s="187">
        <v>155</v>
      </c>
    </row>
    <row r="214" s="180" customFormat="1" ht="15" customHeight="1" spans="1:3">
      <c r="A214" s="276">
        <v>2296010</v>
      </c>
      <c r="B214" s="189" t="s">
        <v>3567</v>
      </c>
      <c r="C214" s="187"/>
    </row>
    <row r="215" s="180" customFormat="1" ht="15" customHeight="1" spans="1:3">
      <c r="A215" s="276">
        <v>2296011</v>
      </c>
      <c r="B215" s="189" t="s">
        <v>3568</v>
      </c>
      <c r="C215" s="187"/>
    </row>
    <row r="216" s="180" customFormat="1" ht="15" customHeight="1" spans="1:3">
      <c r="A216" s="276">
        <v>2296012</v>
      </c>
      <c r="B216" s="189" t="s">
        <v>3569</v>
      </c>
      <c r="C216" s="187"/>
    </row>
    <row r="217" s="180" customFormat="1" ht="15" customHeight="1" spans="1:3">
      <c r="A217" s="276">
        <v>2296013</v>
      </c>
      <c r="B217" s="189" t="s">
        <v>3570</v>
      </c>
      <c r="C217" s="187"/>
    </row>
    <row r="218" s="180" customFormat="1" ht="15" customHeight="1" spans="1:3">
      <c r="A218" s="276">
        <v>2296099</v>
      </c>
      <c r="B218" s="189" t="s">
        <v>3571</v>
      </c>
      <c r="C218" s="187">
        <v>513</v>
      </c>
    </row>
    <row r="219" s="180" customFormat="1" ht="15" customHeight="1" spans="1:3">
      <c r="A219" s="276">
        <v>232</v>
      </c>
      <c r="B219" s="188" t="s">
        <v>3572</v>
      </c>
      <c r="C219" s="187">
        <f>C220</f>
        <v>14041</v>
      </c>
    </row>
    <row r="220" s="180" customFormat="1" ht="15" customHeight="1" spans="1:3">
      <c r="A220" s="276">
        <v>23204</v>
      </c>
      <c r="B220" s="188" t="s">
        <v>3573</v>
      </c>
      <c r="C220" s="187">
        <f>SUM(C221:C236)</f>
        <v>14041</v>
      </c>
    </row>
    <row r="221" s="180" customFormat="1" ht="15" customHeight="1" spans="1:3">
      <c r="A221" s="276">
        <v>2320401</v>
      </c>
      <c r="B221" s="189" t="s">
        <v>3574</v>
      </c>
      <c r="C221" s="187">
        <v>0</v>
      </c>
    </row>
    <row r="222" s="180" customFormat="1" ht="15" customHeight="1" spans="1:3">
      <c r="A222" s="276">
        <v>2320402</v>
      </c>
      <c r="B222" s="189" t="s">
        <v>3575</v>
      </c>
      <c r="C222" s="187">
        <v>0</v>
      </c>
    </row>
    <row r="223" s="180" customFormat="1" ht="15" customHeight="1" spans="1:3">
      <c r="A223" s="276">
        <v>2320405</v>
      </c>
      <c r="B223" s="189" t="s">
        <v>3576</v>
      </c>
      <c r="C223" s="187">
        <v>0</v>
      </c>
    </row>
    <row r="224" s="180" customFormat="1" ht="15" customHeight="1" spans="1:3">
      <c r="A224" s="276">
        <v>2320411</v>
      </c>
      <c r="B224" s="189" t="s">
        <v>3577</v>
      </c>
      <c r="C224" s="187">
        <v>1410</v>
      </c>
    </row>
    <row r="225" s="180" customFormat="1" ht="15" customHeight="1" spans="1:3">
      <c r="A225" s="276">
        <v>2320413</v>
      </c>
      <c r="B225" s="189" t="s">
        <v>3578</v>
      </c>
      <c r="C225" s="187">
        <v>0</v>
      </c>
    </row>
    <row r="226" s="180" customFormat="1" ht="15" customHeight="1" spans="1:3">
      <c r="A226" s="276">
        <v>2320414</v>
      </c>
      <c r="B226" s="189" t="s">
        <v>3579</v>
      </c>
      <c r="C226" s="187">
        <v>0</v>
      </c>
    </row>
    <row r="227" s="180" customFormat="1" ht="15" customHeight="1" spans="1:3">
      <c r="A227" s="276">
        <v>2320416</v>
      </c>
      <c r="B227" s="189" t="s">
        <v>3580</v>
      </c>
      <c r="C227" s="187">
        <v>0</v>
      </c>
    </row>
    <row r="228" s="180" customFormat="1" ht="15" customHeight="1" spans="1:3">
      <c r="A228" s="276">
        <v>2320417</v>
      </c>
      <c r="B228" s="189" t="s">
        <v>3581</v>
      </c>
      <c r="C228" s="187">
        <v>0</v>
      </c>
    </row>
    <row r="229" s="180" customFormat="1" ht="15" customHeight="1" spans="1:3">
      <c r="A229" s="276">
        <v>2320418</v>
      </c>
      <c r="B229" s="189" t="s">
        <v>3582</v>
      </c>
      <c r="C229" s="187">
        <v>0</v>
      </c>
    </row>
    <row r="230" s="180" customFormat="1" ht="15" customHeight="1" spans="1:3">
      <c r="A230" s="276">
        <v>2320419</v>
      </c>
      <c r="B230" s="189" t="s">
        <v>3583</v>
      </c>
      <c r="C230" s="187"/>
    </row>
    <row r="231" s="180" customFormat="1" ht="15" customHeight="1" spans="1:3">
      <c r="A231" s="276">
        <v>2320420</v>
      </c>
      <c r="B231" s="189" t="s">
        <v>3584</v>
      </c>
      <c r="C231" s="187"/>
    </row>
    <row r="232" s="180" customFormat="1" ht="15" customHeight="1" spans="1:3">
      <c r="A232" s="276">
        <v>2320431</v>
      </c>
      <c r="B232" s="189" t="s">
        <v>3585</v>
      </c>
      <c r="C232" s="187">
        <v>996</v>
      </c>
    </row>
    <row r="233" s="180" customFormat="1" ht="15" customHeight="1" spans="1:3">
      <c r="A233" s="276">
        <v>2320432</v>
      </c>
      <c r="B233" s="189" t="s">
        <v>3586</v>
      </c>
      <c r="C233" s="187"/>
    </row>
    <row r="234" s="180" customFormat="1" ht="15" customHeight="1" spans="1:3">
      <c r="A234" s="276">
        <v>2320433</v>
      </c>
      <c r="B234" s="189" t="s">
        <v>3587</v>
      </c>
      <c r="C234" s="187">
        <v>6532</v>
      </c>
    </row>
    <row r="235" s="180" customFormat="1" ht="15" customHeight="1" spans="1:3">
      <c r="A235" s="276">
        <v>2320498</v>
      </c>
      <c r="B235" s="189" t="s">
        <v>3588</v>
      </c>
      <c r="C235" s="187">
        <v>5103</v>
      </c>
    </row>
    <row r="236" s="180" customFormat="1" ht="15" customHeight="1" spans="1:3">
      <c r="A236" s="276">
        <v>2320499</v>
      </c>
      <c r="B236" s="189" t="s">
        <v>3589</v>
      </c>
      <c r="C236" s="187">
        <v>0</v>
      </c>
    </row>
    <row r="237" s="180" customFormat="1" ht="15" customHeight="1" spans="1:3">
      <c r="A237" s="276">
        <v>233</v>
      </c>
      <c r="B237" s="188" t="s">
        <v>3590</v>
      </c>
      <c r="C237" s="187">
        <f>C238</f>
        <v>1</v>
      </c>
    </row>
    <row r="238" s="180" customFormat="1" ht="15" customHeight="1" spans="1:3">
      <c r="A238" s="276">
        <v>23304</v>
      </c>
      <c r="B238" s="188" t="s">
        <v>3591</v>
      </c>
      <c r="C238" s="187">
        <f>SUM(C239:C254)</f>
        <v>1</v>
      </c>
    </row>
    <row r="239" s="180" customFormat="1" ht="15" customHeight="1" spans="1:3">
      <c r="A239" s="276">
        <v>2330401</v>
      </c>
      <c r="B239" s="189" t="s">
        <v>3592</v>
      </c>
      <c r="C239" s="187">
        <v>0</v>
      </c>
    </row>
    <row r="240" s="180" customFormat="1" ht="15" customHeight="1" spans="1:3">
      <c r="A240" s="276">
        <v>2330402</v>
      </c>
      <c r="B240" s="189" t="s">
        <v>3593</v>
      </c>
      <c r="C240" s="187">
        <v>0</v>
      </c>
    </row>
    <row r="241" s="180" customFormat="1" ht="15" customHeight="1" spans="1:3">
      <c r="A241" s="276">
        <v>2330405</v>
      </c>
      <c r="B241" s="189" t="s">
        <v>3594</v>
      </c>
      <c r="C241" s="187">
        <v>0</v>
      </c>
    </row>
    <row r="242" s="180" customFormat="1" ht="15" customHeight="1" spans="1:3">
      <c r="A242" s="276">
        <v>2330411</v>
      </c>
      <c r="B242" s="189" t="s">
        <v>3595</v>
      </c>
      <c r="C242" s="187"/>
    </row>
    <row r="243" s="180" customFormat="1" ht="15" customHeight="1" spans="1:3">
      <c r="A243" s="276">
        <v>2330413</v>
      </c>
      <c r="B243" s="189" t="s">
        <v>3596</v>
      </c>
      <c r="C243" s="187">
        <v>0</v>
      </c>
    </row>
    <row r="244" s="180" customFormat="1" ht="15" customHeight="1" spans="1:3">
      <c r="A244" s="276">
        <v>2330414</v>
      </c>
      <c r="B244" s="189" t="s">
        <v>3597</v>
      </c>
      <c r="C244" s="187">
        <v>0</v>
      </c>
    </row>
    <row r="245" s="180" customFormat="1" ht="15" customHeight="1" spans="1:3">
      <c r="A245" s="276">
        <v>2330416</v>
      </c>
      <c r="B245" s="189" t="s">
        <v>3598</v>
      </c>
      <c r="C245" s="187">
        <v>0</v>
      </c>
    </row>
    <row r="246" s="180" customFormat="1" ht="15" customHeight="1" spans="1:3">
      <c r="A246" s="276">
        <v>2330417</v>
      </c>
      <c r="B246" s="189" t="s">
        <v>3599</v>
      </c>
      <c r="C246" s="187">
        <v>0</v>
      </c>
    </row>
    <row r="247" s="180" customFormat="1" ht="15" customHeight="1" spans="1:3">
      <c r="A247" s="276">
        <v>2330418</v>
      </c>
      <c r="B247" s="189" t="s">
        <v>3600</v>
      </c>
      <c r="C247" s="187">
        <v>0</v>
      </c>
    </row>
    <row r="248" s="180" customFormat="1" ht="15" customHeight="1" spans="1:3">
      <c r="A248" s="276">
        <v>2330419</v>
      </c>
      <c r="B248" s="189" t="s">
        <v>3601</v>
      </c>
      <c r="C248" s="187">
        <v>0</v>
      </c>
    </row>
    <row r="249" s="180" customFormat="1" ht="15" customHeight="1" spans="1:3">
      <c r="A249" s="276">
        <v>2330420</v>
      </c>
      <c r="B249" s="189" t="s">
        <v>3602</v>
      </c>
      <c r="C249" s="187">
        <v>0</v>
      </c>
    </row>
    <row r="250" s="180" customFormat="1" ht="15" customHeight="1" spans="1:3">
      <c r="A250" s="276">
        <v>2330431</v>
      </c>
      <c r="B250" s="189" t="s">
        <v>3603</v>
      </c>
      <c r="C250" s="187">
        <v>0</v>
      </c>
    </row>
    <row r="251" s="180" customFormat="1" ht="15" customHeight="1" spans="1:3">
      <c r="A251" s="276">
        <v>2330432</v>
      </c>
      <c r="B251" s="189" t="s">
        <v>3604</v>
      </c>
      <c r="C251" s="187">
        <v>0</v>
      </c>
    </row>
    <row r="252" s="180" customFormat="1" ht="15" customHeight="1" spans="1:3">
      <c r="A252" s="276">
        <v>2330433</v>
      </c>
      <c r="B252" s="189" t="s">
        <v>3605</v>
      </c>
      <c r="C252" s="187">
        <v>1</v>
      </c>
    </row>
    <row r="253" s="180" customFormat="1" ht="15" customHeight="1" spans="1:3">
      <c r="A253" s="276">
        <v>2330498</v>
      </c>
      <c r="B253" s="189" t="s">
        <v>3606</v>
      </c>
      <c r="C253" s="187">
        <v>0</v>
      </c>
    </row>
    <row r="254" s="180" customFormat="1" ht="15" customHeight="1" spans="1:3">
      <c r="A254" s="276">
        <v>2330499</v>
      </c>
      <c r="B254" s="189" t="s">
        <v>3607</v>
      </c>
      <c r="C254" s="187">
        <v>0</v>
      </c>
    </row>
    <row r="255" s="180" customFormat="1" ht="15" customHeight="1" spans="1:3">
      <c r="A255" s="276">
        <v>234</v>
      </c>
      <c r="B255" s="274" t="s">
        <v>3608</v>
      </c>
      <c r="C255" s="187">
        <f>SUM(C256,C269)</f>
        <v>0</v>
      </c>
    </row>
    <row r="256" s="180" customFormat="1" ht="15" customHeight="1" spans="1:3">
      <c r="A256" s="276">
        <v>23401</v>
      </c>
      <c r="B256" s="274" t="s">
        <v>3609</v>
      </c>
      <c r="C256" s="187">
        <f>SUM(C257:C268)</f>
        <v>0</v>
      </c>
    </row>
    <row r="257" s="180" customFormat="1" ht="15" customHeight="1" spans="1:3">
      <c r="A257" s="276">
        <v>2340101</v>
      </c>
      <c r="B257" s="276" t="s">
        <v>3610</v>
      </c>
      <c r="C257" s="187">
        <v>0</v>
      </c>
    </row>
    <row r="258" s="180" customFormat="1" ht="15" customHeight="1" spans="1:3">
      <c r="A258" s="276">
        <v>2340102</v>
      </c>
      <c r="B258" s="276" t="s">
        <v>3611</v>
      </c>
      <c r="C258" s="187">
        <v>0</v>
      </c>
    </row>
    <row r="259" s="180" customFormat="1" ht="15" customHeight="1" spans="1:3">
      <c r="A259" s="276">
        <v>2340103</v>
      </c>
      <c r="B259" s="276" t="s">
        <v>3612</v>
      </c>
      <c r="C259" s="187"/>
    </row>
    <row r="260" s="180" customFormat="1" ht="15" customHeight="1" spans="1:3">
      <c r="A260" s="276">
        <v>2340104</v>
      </c>
      <c r="B260" s="276" t="s">
        <v>3613</v>
      </c>
      <c r="C260" s="187"/>
    </row>
    <row r="261" s="180" customFormat="1" ht="15" customHeight="1" spans="1:3">
      <c r="A261" s="276">
        <v>2340105</v>
      </c>
      <c r="B261" s="276" t="s">
        <v>3614</v>
      </c>
      <c r="C261" s="187"/>
    </row>
    <row r="262" s="180" customFormat="1" ht="15" customHeight="1" spans="1:3">
      <c r="A262" s="276">
        <v>2340106</v>
      </c>
      <c r="B262" s="276" t="s">
        <v>3615</v>
      </c>
      <c r="C262" s="187"/>
    </row>
    <row r="263" s="180" customFormat="1" ht="15" customHeight="1" spans="1:3">
      <c r="A263" s="276">
        <v>2340107</v>
      </c>
      <c r="B263" s="276" t="s">
        <v>3616</v>
      </c>
      <c r="C263" s="187"/>
    </row>
    <row r="264" s="180" customFormat="1" ht="15" customHeight="1" spans="1:3">
      <c r="A264" s="276">
        <v>2340108</v>
      </c>
      <c r="B264" s="276" t="s">
        <v>3617</v>
      </c>
      <c r="C264" s="187"/>
    </row>
    <row r="265" s="180" customFormat="1" ht="15" customHeight="1" spans="1:3">
      <c r="A265" s="276">
        <v>2340109</v>
      </c>
      <c r="B265" s="276" t="s">
        <v>3618</v>
      </c>
      <c r="C265" s="187"/>
    </row>
    <row r="266" s="180" customFormat="1" ht="15" customHeight="1" spans="1:3">
      <c r="A266" s="276">
        <v>2340110</v>
      </c>
      <c r="B266" s="276" t="s">
        <v>3619</v>
      </c>
      <c r="C266" s="187"/>
    </row>
    <row r="267" s="180" customFormat="1" ht="15" customHeight="1" spans="1:3">
      <c r="A267" s="276">
        <v>2340111</v>
      </c>
      <c r="B267" s="276" t="s">
        <v>3620</v>
      </c>
      <c r="C267" s="187"/>
    </row>
    <row r="268" s="180" customFormat="1" ht="15" customHeight="1" spans="1:3">
      <c r="A268" s="276">
        <v>2340199</v>
      </c>
      <c r="B268" s="276" t="s">
        <v>3621</v>
      </c>
      <c r="C268" s="187"/>
    </row>
    <row r="269" s="180" customFormat="1" ht="15" customHeight="1" spans="1:3">
      <c r="A269" s="276">
        <v>23402</v>
      </c>
      <c r="B269" s="274" t="s">
        <v>3622</v>
      </c>
      <c r="C269" s="187">
        <f>SUM(C270:C275)</f>
        <v>0</v>
      </c>
    </row>
    <row r="270" s="180" customFormat="1" ht="15" customHeight="1" spans="1:3">
      <c r="A270" s="276">
        <v>2340201</v>
      </c>
      <c r="B270" s="276" t="s">
        <v>3623</v>
      </c>
      <c r="C270" s="187">
        <v>0</v>
      </c>
    </row>
    <row r="271" s="180" customFormat="1" ht="15" customHeight="1" spans="1:3">
      <c r="A271" s="276">
        <v>2340202</v>
      </c>
      <c r="B271" s="276" t="s">
        <v>3624</v>
      </c>
      <c r="C271" s="187">
        <v>0</v>
      </c>
    </row>
    <row r="272" s="180" customFormat="1" ht="15" customHeight="1" spans="1:3">
      <c r="A272" s="276">
        <v>2340203</v>
      </c>
      <c r="B272" s="276" t="s">
        <v>3625</v>
      </c>
      <c r="C272" s="187">
        <v>0</v>
      </c>
    </row>
    <row r="273" s="180" customFormat="1" ht="15" customHeight="1" spans="1:3">
      <c r="A273" s="276">
        <v>2340204</v>
      </c>
      <c r="B273" s="276" t="s">
        <v>3626</v>
      </c>
      <c r="C273" s="187">
        <v>0</v>
      </c>
    </row>
    <row r="274" s="180" customFormat="1" ht="15" customHeight="1" spans="1:3">
      <c r="A274" s="276">
        <v>2340205</v>
      </c>
      <c r="B274" s="276" t="s">
        <v>3627</v>
      </c>
      <c r="C274" s="187">
        <v>0</v>
      </c>
    </row>
    <row r="275" s="180" customFormat="1" ht="15" customHeight="1" spans="1:3">
      <c r="A275" s="276">
        <v>2340299</v>
      </c>
      <c r="B275" s="276" t="s">
        <v>3628</v>
      </c>
      <c r="C275" s="187">
        <v>0</v>
      </c>
    </row>
  </sheetData>
  <mergeCells count="2">
    <mergeCell ref="A1:B1"/>
    <mergeCell ref="A2:C2"/>
  </mergeCells>
  <printOptions horizontalCentered="1"/>
  <pageMargins left="0.236220472440945" right="0.236220472440945" top="0.31496062992126" bottom="0.31496062992126" header="0.31496062992126" footer="0.31496062992126"/>
  <pageSetup paperSize="9" scale="84" fitToWidth="0" fitToHeight="0" orientation="portrait" blackAndWhite="1"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6"/>
  <sheetViews>
    <sheetView showZeros="0" workbookViewId="0">
      <selection activeCell="B6" sqref="B6"/>
    </sheetView>
  </sheetViews>
  <sheetFormatPr defaultColWidth="9" defaultRowHeight="20.1" customHeight="1" outlineLevelCol="4"/>
  <cols>
    <col min="1" max="1" width="39.25" style="254" customWidth="1"/>
    <col min="2" max="2" width="11.8833333333333" style="255" customWidth="1"/>
    <col min="3" max="3" width="40.1333333333333" style="256" customWidth="1"/>
    <col min="4" max="4" width="11.6333333333333" style="257" customWidth="1"/>
    <col min="5" max="5" width="13" style="258" customWidth="1"/>
    <col min="6" max="16384" width="9" style="258"/>
  </cols>
  <sheetData>
    <row r="1" customHeight="1" spans="1:5">
      <c r="A1" s="3" t="s">
        <v>3629</v>
      </c>
      <c r="B1" s="3"/>
      <c r="C1" s="3"/>
      <c r="D1" s="3"/>
    </row>
    <row r="2" ht="29.25" customHeight="1" spans="1:5">
      <c r="A2" s="197" t="s">
        <v>3630</v>
      </c>
      <c r="B2" s="197"/>
      <c r="C2" s="197"/>
      <c r="D2" s="197"/>
    </row>
    <row r="3" customHeight="1" spans="1:5">
      <c r="A3" s="259"/>
      <c r="B3" s="259"/>
      <c r="C3" s="259"/>
      <c r="D3" s="260" t="s">
        <v>2</v>
      </c>
    </row>
    <row r="4" ht="24" customHeight="1" spans="1:5">
      <c r="A4" s="261" t="s">
        <v>3157</v>
      </c>
      <c r="B4" s="262" t="s">
        <v>71</v>
      </c>
      <c r="C4" s="261" t="s">
        <v>2456</v>
      </c>
      <c r="D4" s="262" t="s">
        <v>71</v>
      </c>
    </row>
    <row r="5" ht="27" customHeight="1" spans="1:5">
      <c r="A5" s="263" t="s">
        <v>2457</v>
      </c>
      <c r="B5" s="226">
        <f>SUM(B6:B14)</f>
        <v>11306</v>
      </c>
      <c r="C5" s="263" t="s">
        <v>3158</v>
      </c>
      <c r="D5" s="226">
        <f>SUM(D6:D15)</f>
        <v>0</v>
      </c>
      <c r="E5" s="255"/>
    </row>
    <row r="6" ht="27" customHeight="1" spans="1:5">
      <c r="A6" s="189" t="s">
        <v>3159</v>
      </c>
      <c r="B6" s="264"/>
      <c r="C6" s="265" t="s">
        <v>3160</v>
      </c>
      <c r="D6" s="209"/>
      <c r="E6" s="266"/>
    </row>
    <row r="7" ht="27" customHeight="1" spans="1:5">
      <c r="A7" s="189" t="s">
        <v>2114</v>
      </c>
      <c r="B7" s="264"/>
      <c r="C7" s="265" t="s">
        <v>3631</v>
      </c>
      <c r="D7" s="209"/>
      <c r="E7" s="266"/>
    </row>
    <row r="8" ht="27" customHeight="1" spans="1:5">
      <c r="A8" s="189" t="s">
        <v>3162</v>
      </c>
      <c r="B8" s="264">
        <v>2942</v>
      </c>
      <c r="C8" s="265" t="s">
        <v>3163</v>
      </c>
      <c r="D8" s="209"/>
    </row>
    <row r="9" ht="27" customHeight="1" spans="1:5">
      <c r="A9" s="189" t="s">
        <v>2118</v>
      </c>
      <c r="B9" s="264"/>
      <c r="C9" s="265" t="s">
        <v>3166</v>
      </c>
      <c r="D9" s="209"/>
    </row>
    <row r="10" ht="27" customHeight="1" spans="1:5">
      <c r="A10" s="189" t="s">
        <v>3165</v>
      </c>
      <c r="B10" s="264">
        <v>1748</v>
      </c>
      <c r="C10" s="265" t="s">
        <v>3169</v>
      </c>
      <c r="D10" s="209"/>
    </row>
    <row r="11" ht="27" customHeight="1" spans="1:5">
      <c r="A11" s="189" t="s">
        <v>3167</v>
      </c>
      <c r="B11" s="264">
        <v>5160</v>
      </c>
      <c r="C11" s="265" t="s">
        <v>3171</v>
      </c>
      <c r="D11" s="209"/>
    </row>
    <row r="12" ht="27" customHeight="1" spans="1:5">
      <c r="A12" s="189" t="s">
        <v>2121</v>
      </c>
      <c r="B12" s="264"/>
      <c r="C12" s="265" t="s">
        <v>3173</v>
      </c>
      <c r="D12" s="209"/>
    </row>
    <row r="13" ht="27" customHeight="1" spans="1:5">
      <c r="A13" s="189" t="s">
        <v>3170</v>
      </c>
      <c r="B13" s="264"/>
      <c r="C13" s="265" t="s">
        <v>3174</v>
      </c>
      <c r="D13" s="209"/>
    </row>
    <row r="14" ht="27" customHeight="1" spans="1:5">
      <c r="A14" s="189" t="s">
        <v>3172</v>
      </c>
      <c r="B14" s="264">
        <v>1456</v>
      </c>
      <c r="C14" s="265" t="s">
        <v>3176</v>
      </c>
      <c r="D14" s="209"/>
    </row>
    <row r="15" ht="27" customHeight="1" spans="1:5">
      <c r="A15" s="267"/>
      <c r="B15" s="268"/>
      <c r="C15" s="265" t="s">
        <v>3632</v>
      </c>
      <c r="D15" s="209"/>
    </row>
    <row r="16" ht="27" customHeight="1" spans="1:5">
      <c r="A16" s="269" t="s">
        <v>3633</v>
      </c>
      <c r="B16" s="228"/>
      <c r="C16" s="228"/>
      <c r="D16" s="228"/>
    </row>
  </sheetData>
  <mergeCells count="5">
    <mergeCell ref="A1:B1"/>
    <mergeCell ref="C1:D1"/>
    <mergeCell ref="A2:D2"/>
    <mergeCell ref="A3:C3"/>
    <mergeCell ref="A16:D16"/>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F9" sqref="F9"/>
    </sheetView>
  </sheetViews>
  <sheetFormatPr defaultColWidth="8.88333333333333" defaultRowHeight="13.5" outlineLevelCol="5"/>
  <cols>
    <col min="1" max="1" width="43.5583333333333" style="243" customWidth="1"/>
    <col min="2" max="2" width="33.25" style="243" customWidth="1"/>
    <col min="3" max="16374" width="9" style="243"/>
    <col min="16375" max="16382" width="8.88333333333333" style="243"/>
  </cols>
  <sheetData>
    <row r="1" s="243" customFormat="1" ht="18" spans="1:2">
      <c r="A1" s="230" t="s">
        <v>3634</v>
      </c>
    </row>
    <row r="2" s="243" customFormat="1" ht="25.5" customHeight="1" spans="1:2">
      <c r="A2" s="231" t="s">
        <v>3635</v>
      </c>
      <c r="B2" s="231"/>
    </row>
    <row r="3" s="243" customFormat="1" ht="20.25" customHeight="1" spans="1:2">
      <c r="A3" s="232" t="s">
        <v>2539</v>
      </c>
      <c r="B3" s="232"/>
    </row>
    <row r="4" s="244" customFormat="1" ht="20.1" customHeight="1" spans="1:2">
      <c r="A4" s="246"/>
      <c r="B4" s="234" t="s">
        <v>2</v>
      </c>
    </row>
    <row r="5" s="244" customFormat="1" ht="21" customHeight="1" spans="1:2">
      <c r="A5" s="235" t="s">
        <v>3636</v>
      </c>
      <c r="B5" s="236" t="s">
        <v>71</v>
      </c>
    </row>
    <row r="6" s="244" customFormat="1" ht="21" customHeight="1" spans="1:2">
      <c r="A6" s="237" t="s">
        <v>2540</v>
      </c>
      <c r="B6" s="236"/>
    </row>
    <row r="7" s="245" customFormat="1" ht="19" customHeight="1" spans="1:2">
      <c r="A7" s="247" t="s">
        <v>2541</v>
      </c>
      <c r="B7" s="248"/>
    </row>
    <row r="8" s="245" customFormat="1" ht="19" customHeight="1" spans="1:2">
      <c r="A8" s="247" t="s">
        <v>2542</v>
      </c>
      <c r="B8" s="248"/>
    </row>
    <row r="9" s="245" customFormat="1" ht="19" customHeight="1" spans="1:2">
      <c r="A9" s="247" t="s">
        <v>2543</v>
      </c>
      <c r="B9" s="248"/>
    </row>
    <row r="10" s="243" customFormat="1" ht="19" customHeight="1" spans="1:2">
      <c r="A10" s="247" t="s">
        <v>2544</v>
      </c>
      <c r="B10" s="248"/>
    </row>
    <row r="11" s="245" customFormat="1" ht="19" customHeight="1" spans="1:2">
      <c r="A11" s="247" t="s">
        <v>2545</v>
      </c>
      <c r="B11" s="248"/>
    </row>
    <row r="12" s="243" customFormat="1" ht="19" customHeight="1" spans="1:2">
      <c r="A12" s="247" t="s">
        <v>2546</v>
      </c>
      <c r="B12" s="248"/>
    </row>
    <row r="13" s="243" customFormat="1" ht="19" customHeight="1" spans="1:2">
      <c r="A13" s="247" t="s">
        <v>2547</v>
      </c>
      <c r="B13" s="248"/>
    </row>
    <row r="14" s="243" customFormat="1" ht="19" customHeight="1" spans="1:2">
      <c r="A14" s="247" t="s">
        <v>2548</v>
      </c>
      <c r="B14" s="248"/>
    </row>
    <row r="15" s="243" customFormat="1" ht="19" customHeight="1" spans="1:2">
      <c r="A15" s="247" t="s">
        <v>2549</v>
      </c>
      <c r="B15" s="248"/>
    </row>
    <row r="16" s="243" customFormat="1" ht="19" customHeight="1" spans="1:2">
      <c r="A16" s="247" t="s">
        <v>2550</v>
      </c>
      <c r="B16" s="248"/>
    </row>
    <row r="17" s="243" customFormat="1" ht="19" customHeight="1" spans="1:2">
      <c r="A17" s="247" t="s">
        <v>2551</v>
      </c>
      <c r="B17" s="248"/>
    </row>
    <row r="18" s="245" customFormat="1" ht="19" customHeight="1" spans="1:2">
      <c r="A18" s="247" t="s">
        <v>2552</v>
      </c>
      <c r="B18" s="248"/>
    </row>
    <row r="19" s="245" customFormat="1" ht="19" customHeight="1" spans="1:2">
      <c r="A19" s="247" t="s">
        <v>2553</v>
      </c>
      <c r="B19" s="248"/>
    </row>
    <row r="20" s="245" customFormat="1" ht="19" customHeight="1" spans="1:2">
      <c r="A20" s="247" t="s">
        <v>2554</v>
      </c>
      <c r="B20" s="248"/>
    </row>
    <row r="21" s="245" customFormat="1" ht="19" customHeight="1" spans="1:2">
      <c r="A21" s="247" t="s">
        <v>2555</v>
      </c>
      <c r="B21" s="248"/>
    </row>
    <row r="22" s="245" customFormat="1" ht="19" customHeight="1" spans="1:2">
      <c r="A22" s="247" t="s">
        <v>2556</v>
      </c>
      <c r="B22" s="248"/>
    </row>
    <row r="23" s="245" customFormat="1" ht="19" customHeight="1" spans="1:2">
      <c r="A23" s="247" t="s">
        <v>2557</v>
      </c>
      <c r="B23" s="248"/>
    </row>
    <row r="24" s="245" customFormat="1" ht="19" customHeight="1" spans="1:2">
      <c r="A24" s="247" t="s">
        <v>2558</v>
      </c>
      <c r="B24" s="248"/>
    </row>
    <row r="25" s="245" customFormat="1" ht="19" customHeight="1" spans="1:2">
      <c r="A25" s="247" t="s">
        <v>2559</v>
      </c>
      <c r="B25" s="248"/>
    </row>
    <row r="26" s="245" customFormat="1" ht="19" customHeight="1" spans="1:2">
      <c r="A26" s="247" t="s">
        <v>2560</v>
      </c>
      <c r="B26" s="248"/>
    </row>
    <row r="27" s="245" customFormat="1" ht="19" customHeight="1" spans="1:2">
      <c r="A27" s="247" t="s">
        <v>2561</v>
      </c>
      <c r="B27" s="248"/>
    </row>
    <row r="28" s="245" customFormat="1" ht="19" customHeight="1" spans="1:2">
      <c r="A28" s="247" t="s">
        <v>2562</v>
      </c>
      <c r="B28" s="248"/>
    </row>
    <row r="29" s="245" customFormat="1" ht="19" customHeight="1" spans="1:2">
      <c r="A29" s="247" t="s">
        <v>2563</v>
      </c>
      <c r="B29" s="248"/>
    </row>
    <row r="30" s="245" customFormat="1" ht="19" customHeight="1" spans="1:2">
      <c r="A30" s="247" t="s">
        <v>2564</v>
      </c>
      <c r="B30" s="248"/>
    </row>
    <row r="31" s="245" customFormat="1" ht="19" customHeight="1" spans="1:2">
      <c r="A31" s="247" t="s">
        <v>2565</v>
      </c>
      <c r="B31" s="248"/>
    </row>
    <row r="32" s="245" customFormat="1" ht="19" customHeight="1" spans="1:2">
      <c r="A32" s="247" t="s">
        <v>2566</v>
      </c>
      <c r="B32" s="248"/>
    </row>
    <row r="33" s="245" customFormat="1" ht="19" customHeight="1" spans="1:6">
      <c r="A33" s="247" t="s">
        <v>2567</v>
      </c>
      <c r="B33" s="248"/>
    </row>
    <row r="34" s="245" customFormat="1" ht="19" customHeight="1" spans="1:6">
      <c r="A34" s="247" t="s">
        <v>2568</v>
      </c>
      <c r="B34" s="248"/>
    </row>
    <row r="35" s="245" customFormat="1" ht="19" customHeight="1" spans="1:6">
      <c r="A35" s="249" t="s">
        <v>2569</v>
      </c>
      <c r="B35" s="250"/>
      <c r="F35" s="251"/>
    </row>
    <row r="36" s="243" customFormat="1" ht="19" customHeight="1" spans="1:6">
      <c r="A36" s="252" t="s">
        <v>2570</v>
      </c>
      <c r="B36" s="253"/>
    </row>
    <row r="37" s="243" customFormat="1" ht="19" customHeight="1" spans="1:6">
      <c r="A37" s="252" t="s">
        <v>2571</v>
      </c>
      <c r="B37" s="253"/>
    </row>
    <row r="38" s="243" customFormat="1" ht="19" customHeight="1" spans="1:6">
      <c r="A38" s="252" t="s">
        <v>2572</v>
      </c>
      <c r="B38" s="253"/>
    </row>
    <row r="39" s="243" customFormat="1" ht="23" customHeight="1" spans="1:6">
      <c r="A39" s="242" t="s">
        <v>2573</v>
      </c>
      <c r="B39" s="242"/>
      <c r="C39" s="242"/>
    </row>
  </sheetData>
  <mergeCells count="2">
    <mergeCell ref="A2:B2"/>
    <mergeCell ref="A3:B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E17" sqref="E17"/>
    </sheetView>
  </sheetViews>
  <sheetFormatPr defaultColWidth="10" defaultRowHeight="13.5" outlineLevelCol="1"/>
  <cols>
    <col min="1" max="1" width="58.6333333333333" style="229" customWidth="1"/>
    <col min="2" max="2" width="24.5" style="229" customWidth="1"/>
    <col min="3" max="16384" width="10" style="229"/>
  </cols>
  <sheetData>
    <row r="1" s="229" customFormat="1" ht="18" spans="1:2">
      <c r="A1" s="230" t="s">
        <v>3637</v>
      </c>
      <c r="B1" s="230"/>
    </row>
    <row r="2" s="229" customFormat="1" ht="24" spans="1:2">
      <c r="A2" s="231" t="s">
        <v>3635</v>
      </c>
      <c r="B2" s="231"/>
    </row>
    <row r="3" s="229" customFormat="1" ht="15" customHeight="1" spans="1:2">
      <c r="A3" s="232" t="s">
        <v>2575</v>
      </c>
      <c r="B3" s="232"/>
    </row>
    <row r="4" s="229" customFormat="1" ht="15.95" customHeight="1" spans="1:2">
      <c r="A4" s="233"/>
      <c r="B4" s="234" t="s">
        <v>2</v>
      </c>
    </row>
    <row r="5" s="229" customFormat="1" ht="24" customHeight="1" spans="1:2">
      <c r="A5" s="235" t="s">
        <v>3638</v>
      </c>
      <c r="B5" s="236" t="s">
        <v>71</v>
      </c>
    </row>
    <row r="6" s="229" customFormat="1" ht="24" customHeight="1" spans="1:2">
      <c r="A6" s="237" t="s">
        <v>2540</v>
      </c>
      <c r="B6" s="238"/>
    </row>
    <row r="7" s="229" customFormat="1" ht="24" customHeight="1" spans="1:2">
      <c r="A7" s="239" t="s">
        <v>3639</v>
      </c>
      <c r="B7" s="240"/>
    </row>
    <row r="8" s="229" customFormat="1" ht="24" customHeight="1" spans="1:2">
      <c r="A8" s="239" t="s">
        <v>3640</v>
      </c>
      <c r="B8" s="240"/>
    </row>
    <row r="9" s="229" customFormat="1" ht="24" customHeight="1" spans="1:2">
      <c r="A9" s="239" t="s">
        <v>3641</v>
      </c>
      <c r="B9" s="240"/>
    </row>
    <row r="10" s="229" customFormat="1" ht="24" customHeight="1" spans="1:2">
      <c r="A10" s="239" t="s">
        <v>3642</v>
      </c>
      <c r="B10" s="240"/>
    </row>
    <row r="11" s="229" customFormat="1" ht="24" customHeight="1" spans="1:2">
      <c r="A11" s="239" t="s">
        <v>3643</v>
      </c>
      <c r="B11" s="240"/>
    </row>
    <row r="12" s="229" customFormat="1" ht="24" customHeight="1" spans="1:2">
      <c r="A12" s="239" t="s">
        <v>3644</v>
      </c>
      <c r="B12" s="240"/>
    </row>
    <row r="13" s="229" customFormat="1" ht="24" customHeight="1" spans="1:2">
      <c r="A13" s="239" t="s">
        <v>3645</v>
      </c>
      <c r="B13" s="240"/>
    </row>
    <row r="14" s="229" customFormat="1" ht="24" customHeight="1" spans="1:2">
      <c r="A14" s="239" t="s">
        <v>3646</v>
      </c>
      <c r="B14" s="240"/>
    </row>
    <row r="15" s="229" customFormat="1" ht="24" customHeight="1" spans="1:2">
      <c r="A15" s="239" t="s">
        <v>3647</v>
      </c>
      <c r="B15" s="240"/>
    </row>
    <row r="16" s="229" customFormat="1" ht="24" customHeight="1" spans="1:2">
      <c r="A16" s="241" t="s">
        <v>3648</v>
      </c>
      <c r="B16" s="240"/>
    </row>
    <row r="17" s="229" customFormat="1" ht="26" customHeight="1" spans="1:1">
      <c r="A17" s="242" t="s">
        <v>2573</v>
      </c>
    </row>
  </sheetData>
  <mergeCells count="3">
    <mergeCell ref="A1:B1"/>
    <mergeCell ref="A2:B2"/>
    <mergeCell ref="A3:B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23"/>
  <sheetViews>
    <sheetView showZeros="0" workbookViewId="0">
      <selection activeCell="G12" sqref="G12"/>
    </sheetView>
  </sheetViews>
  <sheetFormatPr defaultColWidth="12.75" defaultRowHeight="13.5" outlineLevelCol="5"/>
  <cols>
    <col min="1" max="1" width="29.6333333333333" style="172" customWidth="1"/>
    <col min="2" max="2" width="13.5" style="194" customWidth="1"/>
    <col min="3" max="3" width="35.5" style="195" customWidth="1"/>
    <col min="4" max="4" width="13.5" style="196" customWidth="1"/>
    <col min="5" max="5" width="9" style="172" customWidth="1"/>
    <col min="6" max="6" width="11.25" style="172" customWidth="1"/>
    <col min="7" max="250" width="9" style="172" customWidth="1"/>
    <col min="251" max="251" width="29.6333333333333" style="172" customWidth="1"/>
    <col min="252" max="252" width="12.75" style="172"/>
    <col min="253" max="253" width="29.75" style="172" customWidth="1"/>
    <col min="254" max="254" width="17" style="172" customWidth="1"/>
    <col min="255" max="255" width="37" style="172" customWidth="1"/>
    <col min="256" max="256" width="17.3833333333333" style="172" customWidth="1"/>
    <col min="257" max="506" width="9" style="172" customWidth="1"/>
    <col min="507" max="507" width="29.6333333333333" style="172" customWidth="1"/>
    <col min="508" max="508" width="12.75" style="172"/>
    <col min="509" max="509" width="29.75" style="172" customWidth="1"/>
    <col min="510" max="510" width="17" style="172" customWidth="1"/>
    <col min="511" max="511" width="37" style="172" customWidth="1"/>
    <col min="512" max="512" width="17.3833333333333" style="172" customWidth="1"/>
    <col min="513" max="762" width="9" style="172" customWidth="1"/>
    <col min="763" max="763" width="29.6333333333333" style="172" customWidth="1"/>
    <col min="764" max="764" width="12.75" style="172"/>
    <col min="765" max="765" width="29.75" style="172" customWidth="1"/>
    <col min="766" max="766" width="17" style="172" customWidth="1"/>
    <col min="767" max="767" width="37" style="172" customWidth="1"/>
    <col min="768" max="768" width="17.3833333333333" style="172" customWidth="1"/>
    <col min="769" max="1018" width="9" style="172" customWidth="1"/>
    <col min="1019" max="1019" width="29.6333333333333" style="172" customWidth="1"/>
    <col min="1020" max="1020" width="12.75" style="172"/>
    <col min="1021" max="1021" width="29.75" style="172" customWidth="1"/>
    <col min="1022" max="1022" width="17" style="172" customWidth="1"/>
    <col min="1023" max="1023" width="37" style="172" customWidth="1"/>
    <col min="1024" max="1024" width="17.3833333333333" style="172" customWidth="1"/>
    <col min="1025" max="1274" width="9" style="172" customWidth="1"/>
    <col min="1275" max="1275" width="29.6333333333333" style="172" customWidth="1"/>
    <col min="1276" max="1276" width="12.75" style="172"/>
    <col min="1277" max="1277" width="29.75" style="172" customWidth="1"/>
    <col min="1278" max="1278" width="17" style="172" customWidth="1"/>
    <col min="1279" max="1279" width="37" style="172" customWidth="1"/>
    <col min="1280" max="1280" width="17.3833333333333" style="172" customWidth="1"/>
    <col min="1281" max="1530" width="9" style="172" customWidth="1"/>
    <col min="1531" max="1531" width="29.6333333333333" style="172" customWidth="1"/>
    <col min="1532" max="1532" width="12.75" style="172"/>
    <col min="1533" max="1533" width="29.75" style="172" customWidth="1"/>
    <col min="1534" max="1534" width="17" style="172" customWidth="1"/>
    <col min="1535" max="1535" width="37" style="172" customWidth="1"/>
    <col min="1536" max="1536" width="17.3833333333333" style="172" customWidth="1"/>
    <col min="1537" max="1786" width="9" style="172" customWidth="1"/>
    <col min="1787" max="1787" width="29.6333333333333" style="172" customWidth="1"/>
    <col min="1788" max="1788" width="12.75" style="172"/>
    <col min="1789" max="1789" width="29.75" style="172" customWidth="1"/>
    <col min="1790" max="1790" width="17" style="172" customWidth="1"/>
    <col min="1791" max="1791" width="37" style="172" customWidth="1"/>
    <col min="1792" max="1792" width="17.3833333333333" style="172" customWidth="1"/>
    <col min="1793" max="2042" width="9" style="172" customWidth="1"/>
    <col min="2043" max="2043" width="29.6333333333333" style="172" customWidth="1"/>
    <col min="2044" max="2044" width="12.75" style="172"/>
    <col min="2045" max="2045" width="29.75" style="172" customWidth="1"/>
    <col min="2046" max="2046" width="17" style="172" customWidth="1"/>
    <col min="2047" max="2047" width="37" style="172" customWidth="1"/>
    <col min="2048" max="2048" width="17.3833333333333" style="172" customWidth="1"/>
    <col min="2049" max="2298" width="9" style="172" customWidth="1"/>
    <col min="2299" max="2299" width="29.6333333333333" style="172" customWidth="1"/>
    <col min="2300" max="2300" width="12.75" style="172"/>
    <col min="2301" max="2301" width="29.75" style="172" customWidth="1"/>
    <col min="2302" max="2302" width="17" style="172" customWidth="1"/>
    <col min="2303" max="2303" width="37" style="172" customWidth="1"/>
    <col min="2304" max="2304" width="17.3833333333333" style="172" customWidth="1"/>
    <col min="2305" max="2554" width="9" style="172" customWidth="1"/>
    <col min="2555" max="2555" width="29.6333333333333" style="172" customWidth="1"/>
    <col min="2556" max="2556" width="12.75" style="172"/>
    <col min="2557" max="2557" width="29.75" style="172" customWidth="1"/>
    <col min="2558" max="2558" width="17" style="172" customWidth="1"/>
    <col min="2559" max="2559" width="37" style="172" customWidth="1"/>
    <col min="2560" max="2560" width="17.3833333333333" style="172" customWidth="1"/>
    <col min="2561" max="2810" width="9" style="172" customWidth="1"/>
    <col min="2811" max="2811" width="29.6333333333333" style="172" customWidth="1"/>
    <col min="2812" max="2812" width="12.75" style="172"/>
    <col min="2813" max="2813" width="29.75" style="172" customWidth="1"/>
    <col min="2814" max="2814" width="17" style="172" customWidth="1"/>
    <col min="2815" max="2815" width="37" style="172" customWidth="1"/>
    <col min="2816" max="2816" width="17.3833333333333" style="172" customWidth="1"/>
    <col min="2817" max="3066" width="9" style="172" customWidth="1"/>
    <col min="3067" max="3067" width="29.6333333333333" style="172" customWidth="1"/>
    <col min="3068" max="3068" width="12.75" style="172"/>
    <col min="3069" max="3069" width="29.75" style="172" customWidth="1"/>
    <col min="3070" max="3070" width="17" style="172" customWidth="1"/>
    <col min="3071" max="3071" width="37" style="172" customWidth="1"/>
    <col min="3072" max="3072" width="17.3833333333333" style="172" customWidth="1"/>
    <col min="3073" max="3322" width="9" style="172" customWidth="1"/>
    <col min="3323" max="3323" width="29.6333333333333" style="172" customWidth="1"/>
    <col min="3324" max="3324" width="12.75" style="172"/>
    <col min="3325" max="3325" width="29.75" style="172" customWidth="1"/>
    <col min="3326" max="3326" width="17" style="172" customWidth="1"/>
    <col min="3327" max="3327" width="37" style="172" customWidth="1"/>
    <col min="3328" max="3328" width="17.3833333333333" style="172" customWidth="1"/>
    <col min="3329" max="3578" width="9" style="172" customWidth="1"/>
    <col min="3579" max="3579" width="29.6333333333333" style="172" customWidth="1"/>
    <col min="3580" max="3580" width="12.75" style="172"/>
    <col min="3581" max="3581" width="29.75" style="172" customWidth="1"/>
    <col min="3582" max="3582" width="17" style="172" customWidth="1"/>
    <col min="3583" max="3583" width="37" style="172" customWidth="1"/>
    <col min="3584" max="3584" width="17.3833333333333" style="172" customWidth="1"/>
    <col min="3585" max="3834" width="9" style="172" customWidth="1"/>
    <col min="3835" max="3835" width="29.6333333333333" style="172" customWidth="1"/>
    <col min="3836" max="3836" width="12.75" style="172"/>
    <col min="3837" max="3837" width="29.75" style="172" customWidth="1"/>
    <col min="3838" max="3838" width="17" style="172" customWidth="1"/>
    <col min="3839" max="3839" width="37" style="172" customWidth="1"/>
    <col min="3840" max="3840" width="17.3833333333333" style="172" customWidth="1"/>
    <col min="3841" max="4090" width="9" style="172" customWidth="1"/>
    <col min="4091" max="4091" width="29.6333333333333" style="172" customWidth="1"/>
    <col min="4092" max="4092" width="12.75" style="172"/>
    <col min="4093" max="4093" width="29.75" style="172" customWidth="1"/>
    <col min="4094" max="4094" width="17" style="172" customWidth="1"/>
    <col min="4095" max="4095" width="37" style="172" customWidth="1"/>
    <col min="4096" max="4096" width="17.3833333333333" style="172" customWidth="1"/>
    <col min="4097" max="4346" width="9" style="172" customWidth="1"/>
    <col min="4347" max="4347" width="29.6333333333333" style="172" customWidth="1"/>
    <col min="4348" max="4348" width="12.75" style="172"/>
    <col min="4349" max="4349" width="29.75" style="172" customWidth="1"/>
    <col min="4350" max="4350" width="17" style="172" customWidth="1"/>
    <col min="4351" max="4351" width="37" style="172" customWidth="1"/>
    <col min="4352" max="4352" width="17.3833333333333" style="172" customWidth="1"/>
    <col min="4353" max="4602" width="9" style="172" customWidth="1"/>
    <col min="4603" max="4603" width="29.6333333333333" style="172" customWidth="1"/>
    <col min="4604" max="4604" width="12.75" style="172"/>
    <col min="4605" max="4605" width="29.75" style="172" customWidth="1"/>
    <col min="4606" max="4606" width="17" style="172" customWidth="1"/>
    <col min="4607" max="4607" width="37" style="172" customWidth="1"/>
    <col min="4608" max="4608" width="17.3833333333333" style="172" customWidth="1"/>
    <col min="4609" max="4858" width="9" style="172" customWidth="1"/>
    <col min="4859" max="4859" width="29.6333333333333" style="172" customWidth="1"/>
    <col min="4860" max="4860" width="12.75" style="172"/>
    <col min="4861" max="4861" width="29.75" style="172" customWidth="1"/>
    <col min="4862" max="4862" width="17" style="172" customWidth="1"/>
    <col min="4863" max="4863" width="37" style="172" customWidth="1"/>
    <col min="4864" max="4864" width="17.3833333333333" style="172" customWidth="1"/>
    <col min="4865" max="5114" width="9" style="172" customWidth="1"/>
    <col min="5115" max="5115" width="29.6333333333333" style="172" customWidth="1"/>
    <col min="5116" max="5116" width="12.75" style="172"/>
    <col min="5117" max="5117" width="29.75" style="172" customWidth="1"/>
    <col min="5118" max="5118" width="17" style="172" customWidth="1"/>
    <col min="5119" max="5119" width="37" style="172" customWidth="1"/>
    <col min="5120" max="5120" width="17.3833333333333" style="172" customWidth="1"/>
    <col min="5121" max="5370" width="9" style="172" customWidth="1"/>
    <col min="5371" max="5371" width="29.6333333333333" style="172" customWidth="1"/>
    <col min="5372" max="5372" width="12.75" style="172"/>
    <col min="5373" max="5373" width="29.75" style="172" customWidth="1"/>
    <col min="5374" max="5374" width="17" style="172" customWidth="1"/>
    <col min="5375" max="5375" width="37" style="172" customWidth="1"/>
    <col min="5376" max="5376" width="17.3833333333333" style="172" customWidth="1"/>
    <col min="5377" max="5626" width="9" style="172" customWidth="1"/>
    <col min="5627" max="5627" width="29.6333333333333" style="172" customWidth="1"/>
    <col min="5628" max="5628" width="12.75" style="172"/>
    <col min="5629" max="5629" width="29.75" style="172" customWidth="1"/>
    <col min="5630" max="5630" width="17" style="172" customWidth="1"/>
    <col min="5631" max="5631" width="37" style="172" customWidth="1"/>
    <col min="5632" max="5632" width="17.3833333333333" style="172" customWidth="1"/>
    <col min="5633" max="5882" width="9" style="172" customWidth="1"/>
    <col min="5883" max="5883" width="29.6333333333333" style="172" customWidth="1"/>
    <col min="5884" max="5884" width="12.75" style="172"/>
    <col min="5885" max="5885" width="29.75" style="172" customWidth="1"/>
    <col min="5886" max="5886" width="17" style="172" customWidth="1"/>
    <col min="5887" max="5887" width="37" style="172" customWidth="1"/>
    <col min="5888" max="5888" width="17.3833333333333" style="172" customWidth="1"/>
    <col min="5889" max="6138" width="9" style="172" customWidth="1"/>
    <col min="6139" max="6139" width="29.6333333333333" style="172" customWidth="1"/>
    <col min="6140" max="6140" width="12.75" style="172"/>
    <col min="6141" max="6141" width="29.75" style="172" customWidth="1"/>
    <col min="6142" max="6142" width="17" style="172" customWidth="1"/>
    <col min="6143" max="6143" width="37" style="172" customWidth="1"/>
    <col min="6144" max="6144" width="17.3833333333333" style="172" customWidth="1"/>
    <col min="6145" max="6394" width="9" style="172" customWidth="1"/>
    <col min="6395" max="6395" width="29.6333333333333" style="172" customWidth="1"/>
    <col min="6396" max="6396" width="12.75" style="172"/>
    <col min="6397" max="6397" width="29.75" style="172" customWidth="1"/>
    <col min="6398" max="6398" width="17" style="172" customWidth="1"/>
    <col min="6399" max="6399" width="37" style="172" customWidth="1"/>
    <col min="6400" max="6400" width="17.3833333333333" style="172" customWidth="1"/>
    <col min="6401" max="6650" width="9" style="172" customWidth="1"/>
    <col min="6651" max="6651" width="29.6333333333333" style="172" customWidth="1"/>
    <col min="6652" max="6652" width="12.75" style="172"/>
    <col min="6653" max="6653" width="29.75" style="172" customWidth="1"/>
    <col min="6654" max="6654" width="17" style="172" customWidth="1"/>
    <col min="6655" max="6655" width="37" style="172" customWidth="1"/>
    <col min="6656" max="6656" width="17.3833333333333" style="172" customWidth="1"/>
    <col min="6657" max="6906" width="9" style="172" customWidth="1"/>
    <col min="6907" max="6907" width="29.6333333333333" style="172" customWidth="1"/>
    <col min="6908" max="6908" width="12.75" style="172"/>
    <col min="6909" max="6909" width="29.75" style="172" customWidth="1"/>
    <col min="6910" max="6910" width="17" style="172" customWidth="1"/>
    <col min="6911" max="6911" width="37" style="172" customWidth="1"/>
    <col min="6912" max="6912" width="17.3833333333333" style="172" customWidth="1"/>
    <col min="6913" max="7162" width="9" style="172" customWidth="1"/>
    <col min="7163" max="7163" width="29.6333333333333" style="172" customWidth="1"/>
    <col min="7164" max="7164" width="12.75" style="172"/>
    <col min="7165" max="7165" width="29.75" style="172" customWidth="1"/>
    <col min="7166" max="7166" width="17" style="172" customWidth="1"/>
    <col min="7167" max="7167" width="37" style="172" customWidth="1"/>
    <col min="7168" max="7168" width="17.3833333333333" style="172" customWidth="1"/>
    <col min="7169" max="7418" width="9" style="172" customWidth="1"/>
    <col min="7419" max="7419" width="29.6333333333333" style="172" customWidth="1"/>
    <col min="7420" max="7420" width="12.75" style="172"/>
    <col min="7421" max="7421" width="29.75" style="172" customWidth="1"/>
    <col min="7422" max="7422" width="17" style="172" customWidth="1"/>
    <col min="7423" max="7423" width="37" style="172" customWidth="1"/>
    <col min="7424" max="7424" width="17.3833333333333" style="172" customWidth="1"/>
    <col min="7425" max="7674" width="9" style="172" customWidth="1"/>
    <col min="7675" max="7675" width="29.6333333333333" style="172" customWidth="1"/>
    <col min="7676" max="7676" width="12.75" style="172"/>
    <col min="7677" max="7677" width="29.75" style="172" customWidth="1"/>
    <col min="7678" max="7678" width="17" style="172" customWidth="1"/>
    <col min="7679" max="7679" width="37" style="172" customWidth="1"/>
    <col min="7680" max="7680" width="17.3833333333333" style="172" customWidth="1"/>
    <col min="7681" max="7930" width="9" style="172" customWidth="1"/>
    <col min="7931" max="7931" width="29.6333333333333" style="172" customWidth="1"/>
    <col min="7932" max="7932" width="12.75" style="172"/>
    <col min="7933" max="7933" width="29.75" style="172" customWidth="1"/>
    <col min="7934" max="7934" width="17" style="172" customWidth="1"/>
    <col min="7935" max="7935" width="37" style="172" customWidth="1"/>
    <col min="7936" max="7936" width="17.3833333333333" style="172" customWidth="1"/>
    <col min="7937" max="8186" width="9" style="172" customWidth="1"/>
    <col min="8187" max="8187" width="29.6333333333333" style="172" customWidth="1"/>
    <col min="8188" max="8188" width="12.75" style="172"/>
    <col min="8189" max="8189" width="29.75" style="172" customWidth="1"/>
    <col min="8190" max="8190" width="17" style="172" customWidth="1"/>
    <col min="8191" max="8191" width="37" style="172" customWidth="1"/>
    <col min="8192" max="8192" width="17.3833333333333" style="172" customWidth="1"/>
    <col min="8193" max="8442" width="9" style="172" customWidth="1"/>
    <col min="8443" max="8443" width="29.6333333333333" style="172" customWidth="1"/>
    <col min="8444" max="8444" width="12.75" style="172"/>
    <col min="8445" max="8445" width="29.75" style="172" customWidth="1"/>
    <col min="8446" max="8446" width="17" style="172" customWidth="1"/>
    <col min="8447" max="8447" width="37" style="172" customWidth="1"/>
    <col min="8448" max="8448" width="17.3833333333333" style="172" customWidth="1"/>
    <col min="8449" max="8698" width="9" style="172" customWidth="1"/>
    <col min="8699" max="8699" width="29.6333333333333" style="172" customWidth="1"/>
    <col min="8700" max="8700" width="12.75" style="172"/>
    <col min="8701" max="8701" width="29.75" style="172" customWidth="1"/>
    <col min="8702" max="8702" width="17" style="172" customWidth="1"/>
    <col min="8703" max="8703" width="37" style="172" customWidth="1"/>
    <col min="8704" max="8704" width="17.3833333333333" style="172" customWidth="1"/>
    <col min="8705" max="8954" width="9" style="172" customWidth="1"/>
    <col min="8955" max="8955" width="29.6333333333333" style="172" customWidth="1"/>
    <col min="8956" max="8956" width="12.75" style="172"/>
    <col min="8957" max="8957" width="29.75" style="172" customWidth="1"/>
    <col min="8958" max="8958" width="17" style="172" customWidth="1"/>
    <col min="8959" max="8959" width="37" style="172" customWidth="1"/>
    <col min="8960" max="8960" width="17.3833333333333" style="172" customWidth="1"/>
    <col min="8961" max="9210" width="9" style="172" customWidth="1"/>
    <col min="9211" max="9211" width="29.6333333333333" style="172" customWidth="1"/>
    <col min="9212" max="9212" width="12.75" style="172"/>
    <col min="9213" max="9213" width="29.75" style="172" customWidth="1"/>
    <col min="9214" max="9214" width="17" style="172" customWidth="1"/>
    <col min="9215" max="9215" width="37" style="172" customWidth="1"/>
    <col min="9216" max="9216" width="17.3833333333333" style="172" customWidth="1"/>
    <col min="9217" max="9466" width="9" style="172" customWidth="1"/>
    <col min="9467" max="9467" width="29.6333333333333" style="172" customWidth="1"/>
    <col min="9468" max="9468" width="12.75" style="172"/>
    <col min="9469" max="9469" width="29.75" style="172" customWidth="1"/>
    <col min="9470" max="9470" width="17" style="172" customWidth="1"/>
    <col min="9471" max="9471" width="37" style="172" customWidth="1"/>
    <col min="9472" max="9472" width="17.3833333333333" style="172" customWidth="1"/>
    <col min="9473" max="9722" width="9" style="172" customWidth="1"/>
    <col min="9723" max="9723" width="29.6333333333333" style="172" customWidth="1"/>
    <col min="9724" max="9724" width="12.75" style="172"/>
    <col min="9725" max="9725" width="29.75" style="172" customWidth="1"/>
    <col min="9726" max="9726" width="17" style="172" customWidth="1"/>
    <col min="9727" max="9727" width="37" style="172" customWidth="1"/>
    <col min="9728" max="9728" width="17.3833333333333" style="172" customWidth="1"/>
    <col min="9729" max="9978" width="9" style="172" customWidth="1"/>
    <col min="9979" max="9979" width="29.6333333333333" style="172" customWidth="1"/>
    <col min="9980" max="9980" width="12.75" style="172"/>
    <col min="9981" max="9981" width="29.75" style="172" customWidth="1"/>
    <col min="9982" max="9982" width="17" style="172" customWidth="1"/>
    <col min="9983" max="9983" width="37" style="172" customWidth="1"/>
    <col min="9984" max="9984" width="17.3833333333333" style="172" customWidth="1"/>
    <col min="9985" max="10234" width="9" style="172" customWidth="1"/>
    <col min="10235" max="10235" width="29.6333333333333" style="172" customWidth="1"/>
    <col min="10236" max="10236" width="12.75" style="172"/>
    <col min="10237" max="10237" width="29.75" style="172" customWidth="1"/>
    <col min="10238" max="10238" width="17" style="172" customWidth="1"/>
    <col min="10239" max="10239" width="37" style="172" customWidth="1"/>
    <col min="10240" max="10240" width="17.3833333333333" style="172" customWidth="1"/>
    <col min="10241" max="10490" width="9" style="172" customWidth="1"/>
    <col min="10491" max="10491" width="29.6333333333333" style="172" customWidth="1"/>
    <col min="10492" max="10492" width="12.75" style="172"/>
    <col min="10493" max="10493" width="29.75" style="172" customWidth="1"/>
    <col min="10494" max="10494" width="17" style="172" customWidth="1"/>
    <col min="10495" max="10495" width="37" style="172" customWidth="1"/>
    <col min="10496" max="10496" width="17.3833333333333" style="172" customWidth="1"/>
    <col min="10497" max="10746" width="9" style="172" customWidth="1"/>
    <col min="10747" max="10747" width="29.6333333333333" style="172" customWidth="1"/>
    <col min="10748" max="10748" width="12.75" style="172"/>
    <col min="10749" max="10749" width="29.75" style="172" customWidth="1"/>
    <col min="10750" max="10750" width="17" style="172" customWidth="1"/>
    <col min="10751" max="10751" width="37" style="172" customWidth="1"/>
    <col min="10752" max="10752" width="17.3833333333333" style="172" customWidth="1"/>
    <col min="10753" max="11002" width="9" style="172" customWidth="1"/>
    <col min="11003" max="11003" width="29.6333333333333" style="172" customWidth="1"/>
    <col min="11004" max="11004" width="12.75" style="172"/>
    <col min="11005" max="11005" width="29.75" style="172" customWidth="1"/>
    <col min="11006" max="11006" width="17" style="172" customWidth="1"/>
    <col min="11007" max="11007" width="37" style="172" customWidth="1"/>
    <col min="11008" max="11008" width="17.3833333333333" style="172" customWidth="1"/>
    <col min="11009" max="11258" width="9" style="172" customWidth="1"/>
    <col min="11259" max="11259" width="29.6333333333333" style="172" customWidth="1"/>
    <col min="11260" max="11260" width="12.75" style="172"/>
    <col min="11261" max="11261" width="29.75" style="172" customWidth="1"/>
    <col min="11262" max="11262" width="17" style="172" customWidth="1"/>
    <col min="11263" max="11263" width="37" style="172" customWidth="1"/>
    <col min="11264" max="11264" width="17.3833333333333" style="172" customWidth="1"/>
    <col min="11265" max="11514" width="9" style="172" customWidth="1"/>
    <col min="11515" max="11515" width="29.6333333333333" style="172" customWidth="1"/>
    <col min="11516" max="11516" width="12.75" style="172"/>
    <col min="11517" max="11517" width="29.75" style="172" customWidth="1"/>
    <col min="11518" max="11518" width="17" style="172" customWidth="1"/>
    <col min="11519" max="11519" width="37" style="172" customWidth="1"/>
    <col min="11520" max="11520" width="17.3833333333333" style="172" customWidth="1"/>
    <col min="11521" max="11770" width="9" style="172" customWidth="1"/>
    <col min="11771" max="11771" width="29.6333333333333" style="172" customWidth="1"/>
    <col min="11772" max="11772" width="12.75" style="172"/>
    <col min="11773" max="11773" width="29.75" style="172" customWidth="1"/>
    <col min="11774" max="11774" width="17" style="172" customWidth="1"/>
    <col min="11775" max="11775" width="37" style="172" customWidth="1"/>
    <col min="11776" max="11776" width="17.3833333333333" style="172" customWidth="1"/>
    <col min="11777" max="12026" width="9" style="172" customWidth="1"/>
    <col min="12027" max="12027" width="29.6333333333333" style="172" customWidth="1"/>
    <col min="12028" max="12028" width="12.75" style="172"/>
    <col min="12029" max="12029" width="29.75" style="172" customWidth="1"/>
    <col min="12030" max="12030" width="17" style="172" customWidth="1"/>
    <col min="12031" max="12031" width="37" style="172" customWidth="1"/>
    <col min="12032" max="12032" width="17.3833333333333" style="172" customWidth="1"/>
    <col min="12033" max="12282" width="9" style="172" customWidth="1"/>
    <col min="12283" max="12283" width="29.6333333333333" style="172" customWidth="1"/>
    <col min="12284" max="12284" width="12.75" style="172"/>
    <col min="12285" max="12285" width="29.75" style="172" customWidth="1"/>
    <col min="12286" max="12286" width="17" style="172" customWidth="1"/>
    <col min="12287" max="12287" width="37" style="172" customWidth="1"/>
    <col min="12288" max="12288" width="17.3833333333333" style="172" customWidth="1"/>
    <col min="12289" max="12538" width="9" style="172" customWidth="1"/>
    <col min="12539" max="12539" width="29.6333333333333" style="172" customWidth="1"/>
    <col min="12540" max="12540" width="12.75" style="172"/>
    <col min="12541" max="12541" width="29.75" style="172" customWidth="1"/>
    <col min="12542" max="12542" width="17" style="172" customWidth="1"/>
    <col min="12543" max="12543" width="37" style="172" customWidth="1"/>
    <col min="12544" max="12544" width="17.3833333333333" style="172" customWidth="1"/>
    <col min="12545" max="12794" width="9" style="172" customWidth="1"/>
    <col min="12795" max="12795" width="29.6333333333333" style="172" customWidth="1"/>
    <col min="12796" max="12796" width="12.75" style="172"/>
    <col min="12797" max="12797" width="29.75" style="172" customWidth="1"/>
    <col min="12798" max="12798" width="17" style="172" customWidth="1"/>
    <col min="12799" max="12799" width="37" style="172" customWidth="1"/>
    <col min="12800" max="12800" width="17.3833333333333" style="172" customWidth="1"/>
    <col min="12801" max="13050" width="9" style="172" customWidth="1"/>
    <col min="13051" max="13051" width="29.6333333333333" style="172" customWidth="1"/>
    <col min="13052" max="13052" width="12.75" style="172"/>
    <col min="13053" max="13053" width="29.75" style="172" customWidth="1"/>
    <col min="13054" max="13054" width="17" style="172" customWidth="1"/>
    <col min="13055" max="13055" width="37" style="172" customWidth="1"/>
    <col min="13056" max="13056" width="17.3833333333333" style="172" customWidth="1"/>
    <col min="13057" max="13306" width="9" style="172" customWidth="1"/>
    <col min="13307" max="13307" width="29.6333333333333" style="172" customWidth="1"/>
    <col min="13308" max="13308" width="12.75" style="172"/>
    <col min="13309" max="13309" width="29.75" style="172" customWidth="1"/>
    <col min="13310" max="13310" width="17" style="172" customWidth="1"/>
    <col min="13311" max="13311" width="37" style="172" customWidth="1"/>
    <col min="13312" max="13312" width="17.3833333333333" style="172" customWidth="1"/>
    <col min="13313" max="13562" width="9" style="172" customWidth="1"/>
    <col min="13563" max="13563" width="29.6333333333333" style="172" customWidth="1"/>
    <col min="13564" max="13564" width="12.75" style="172"/>
    <col min="13565" max="13565" width="29.75" style="172" customWidth="1"/>
    <col min="13566" max="13566" width="17" style="172" customWidth="1"/>
    <col min="13567" max="13567" width="37" style="172" customWidth="1"/>
    <col min="13568" max="13568" width="17.3833333333333" style="172" customWidth="1"/>
    <col min="13569" max="13818" width="9" style="172" customWidth="1"/>
    <col min="13819" max="13819" width="29.6333333333333" style="172" customWidth="1"/>
    <col min="13820" max="13820" width="12.75" style="172"/>
    <col min="13821" max="13821" width="29.75" style="172" customWidth="1"/>
    <col min="13822" max="13822" width="17" style="172" customWidth="1"/>
    <col min="13823" max="13823" width="37" style="172" customWidth="1"/>
    <col min="13824" max="13824" width="17.3833333333333" style="172" customWidth="1"/>
    <col min="13825" max="14074" width="9" style="172" customWidth="1"/>
    <col min="14075" max="14075" width="29.6333333333333" style="172" customWidth="1"/>
    <col min="14076" max="14076" width="12.75" style="172"/>
    <col min="14077" max="14077" width="29.75" style="172" customWidth="1"/>
    <col min="14078" max="14078" width="17" style="172" customWidth="1"/>
    <col min="14079" max="14079" width="37" style="172" customWidth="1"/>
    <col min="14080" max="14080" width="17.3833333333333" style="172" customWidth="1"/>
    <col min="14081" max="14330" width="9" style="172" customWidth="1"/>
    <col min="14331" max="14331" width="29.6333333333333" style="172" customWidth="1"/>
    <col min="14332" max="14332" width="12.75" style="172"/>
    <col min="14333" max="14333" width="29.75" style="172" customWidth="1"/>
    <col min="14334" max="14334" width="17" style="172" customWidth="1"/>
    <col min="14335" max="14335" width="37" style="172" customWidth="1"/>
    <col min="14336" max="14336" width="17.3833333333333" style="172" customWidth="1"/>
    <col min="14337" max="14586" width="9" style="172" customWidth="1"/>
    <col min="14587" max="14587" width="29.6333333333333" style="172" customWidth="1"/>
    <col min="14588" max="14588" width="12.75" style="172"/>
    <col min="14589" max="14589" width="29.75" style="172" customWidth="1"/>
    <col min="14590" max="14590" width="17" style="172" customWidth="1"/>
    <col min="14591" max="14591" width="37" style="172" customWidth="1"/>
    <col min="14592" max="14592" width="17.3833333333333" style="172" customWidth="1"/>
    <col min="14593" max="14842" width="9" style="172" customWidth="1"/>
    <col min="14843" max="14843" width="29.6333333333333" style="172" customWidth="1"/>
    <col min="14844" max="14844" width="12.75" style="172"/>
    <col min="14845" max="14845" width="29.75" style="172" customWidth="1"/>
    <col min="14846" max="14846" width="17" style="172" customWidth="1"/>
    <col min="14847" max="14847" width="37" style="172" customWidth="1"/>
    <col min="14848" max="14848" width="17.3833333333333" style="172" customWidth="1"/>
    <col min="14849" max="15098" width="9" style="172" customWidth="1"/>
    <col min="15099" max="15099" width="29.6333333333333" style="172" customWidth="1"/>
    <col min="15100" max="15100" width="12.75" style="172"/>
    <col min="15101" max="15101" width="29.75" style="172" customWidth="1"/>
    <col min="15102" max="15102" width="17" style="172" customWidth="1"/>
    <col min="15103" max="15103" width="37" style="172" customWidth="1"/>
    <col min="15104" max="15104" width="17.3833333333333" style="172" customWidth="1"/>
    <col min="15105" max="15354" width="9" style="172" customWidth="1"/>
    <col min="15355" max="15355" width="29.6333333333333" style="172" customWidth="1"/>
    <col min="15356" max="15356" width="12.75" style="172"/>
    <col min="15357" max="15357" width="29.75" style="172" customWidth="1"/>
    <col min="15358" max="15358" width="17" style="172" customWidth="1"/>
    <col min="15359" max="15359" width="37" style="172" customWidth="1"/>
    <col min="15360" max="15360" width="17.3833333333333" style="172" customWidth="1"/>
    <col min="15361" max="15610" width="9" style="172" customWidth="1"/>
    <col min="15611" max="15611" width="29.6333333333333" style="172" customWidth="1"/>
    <col min="15612" max="15612" width="12.75" style="172"/>
    <col min="15613" max="15613" width="29.75" style="172" customWidth="1"/>
    <col min="15614" max="15614" width="17" style="172" customWidth="1"/>
    <col min="15615" max="15615" width="37" style="172" customWidth="1"/>
    <col min="15616" max="15616" width="17.3833333333333" style="172" customWidth="1"/>
    <col min="15617" max="15866" width="9" style="172" customWidth="1"/>
    <col min="15867" max="15867" width="29.6333333333333" style="172" customWidth="1"/>
    <col min="15868" max="15868" width="12.75" style="172"/>
    <col min="15869" max="15869" width="29.75" style="172" customWidth="1"/>
    <col min="15870" max="15870" width="17" style="172" customWidth="1"/>
    <col min="15871" max="15871" width="37" style="172" customWidth="1"/>
    <col min="15872" max="15872" width="17.3833333333333" style="172" customWidth="1"/>
    <col min="15873" max="16122" width="9" style="172" customWidth="1"/>
    <col min="16123" max="16123" width="29.6333333333333" style="172" customWidth="1"/>
    <col min="16124" max="16124" width="12.75" style="172"/>
    <col min="16125" max="16125" width="29.75" style="172" customWidth="1"/>
    <col min="16126" max="16126" width="17" style="172" customWidth="1"/>
    <col min="16127" max="16127" width="37" style="172" customWidth="1"/>
    <col min="16128" max="16128" width="17.3833333333333" style="172" customWidth="1"/>
    <col min="16129" max="16378" width="9" style="172" customWidth="1"/>
    <col min="16379" max="16379" width="29.6333333333333" style="172" customWidth="1"/>
    <col min="16380" max="16384" width="12.75" style="172"/>
  </cols>
  <sheetData>
    <row r="1" ht="18" spans="1:6">
      <c r="A1" s="3" t="s">
        <v>3649</v>
      </c>
      <c r="B1" s="3"/>
    </row>
    <row r="2" ht="30" customHeight="1" spans="1:6">
      <c r="A2" s="197" t="s">
        <v>3650</v>
      </c>
      <c r="B2" s="197"/>
      <c r="C2" s="197"/>
      <c r="D2" s="197"/>
    </row>
    <row r="3" s="186" customFormat="1" ht="21.95" customHeight="1" spans="1:6">
      <c r="A3" s="198"/>
      <c r="B3" s="199"/>
      <c r="C3" s="200"/>
      <c r="D3" s="201" t="s">
        <v>2</v>
      </c>
    </row>
    <row r="4" s="186" customFormat="1" ht="24" customHeight="1" spans="1:6">
      <c r="A4" s="202" t="s">
        <v>2455</v>
      </c>
      <c r="B4" s="202" t="s">
        <v>71</v>
      </c>
      <c r="C4" s="202" t="s">
        <v>2456</v>
      </c>
      <c r="D4" s="203" t="s">
        <v>71</v>
      </c>
    </row>
    <row r="5" s="186" customFormat="1" ht="24" customHeight="1" spans="1:6">
      <c r="A5" s="202" t="s">
        <v>75</v>
      </c>
      <c r="B5" s="204">
        <f>B6+B19</f>
        <v>0</v>
      </c>
      <c r="C5" s="202" t="s">
        <v>75</v>
      </c>
      <c r="D5" s="205">
        <f>B5</f>
        <v>0</v>
      </c>
    </row>
    <row r="6" s="186" customFormat="1" ht="24" customHeight="1" spans="1:6">
      <c r="A6" s="206" t="s">
        <v>76</v>
      </c>
      <c r="B6" s="205">
        <f>SUM(B7:B10)</f>
        <v>0</v>
      </c>
      <c r="C6" s="207" t="s">
        <v>77</v>
      </c>
      <c r="D6" s="205">
        <f>D7+D11+D14+D17</f>
        <v>0</v>
      </c>
    </row>
    <row r="7" s="186" customFormat="1" ht="20.1" customHeight="1" spans="1:6">
      <c r="A7" s="208" t="s">
        <v>3183</v>
      </c>
      <c r="B7" s="209"/>
      <c r="C7" s="210" t="s">
        <v>3184</v>
      </c>
      <c r="D7" s="209"/>
      <c r="E7" s="211"/>
    </row>
    <row r="8" s="186" customFormat="1" ht="20.1" customHeight="1" spans="1:6">
      <c r="A8" s="208" t="s">
        <v>3185</v>
      </c>
      <c r="B8" s="209"/>
      <c r="C8" s="212" t="s">
        <v>3651</v>
      </c>
      <c r="D8" s="209"/>
      <c r="E8" s="211"/>
    </row>
    <row r="9" s="186" customFormat="1" ht="20.1" customHeight="1" spans="1:6">
      <c r="A9" s="208" t="s">
        <v>3187</v>
      </c>
      <c r="B9" s="209"/>
      <c r="C9" s="212" t="s">
        <v>3652</v>
      </c>
      <c r="D9" s="209"/>
    </row>
    <row r="10" s="186" customFormat="1" ht="20.1" customHeight="1" spans="1:6">
      <c r="A10" s="208" t="s">
        <v>3189</v>
      </c>
      <c r="B10" s="209"/>
      <c r="C10" s="212" t="s">
        <v>3653</v>
      </c>
      <c r="D10" s="209"/>
    </row>
    <row r="11" s="186" customFormat="1" ht="20.1" customHeight="1" spans="1:6">
      <c r="A11" s="213"/>
      <c r="B11" s="214"/>
      <c r="C11" s="210" t="s">
        <v>3192</v>
      </c>
      <c r="D11" s="209"/>
      <c r="E11" s="211"/>
      <c r="F11" s="215"/>
    </row>
    <row r="12" s="186" customFormat="1" ht="20.1" customHeight="1" spans="1:6">
      <c r="A12" s="216"/>
      <c r="B12" s="214"/>
      <c r="C12" s="212" t="s">
        <v>3193</v>
      </c>
      <c r="D12" s="209"/>
      <c r="F12" s="215"/>
    </row>
    <row r="13" s="186" customFormat="1" ht="20.1" customHeight="1" spans="1:6">
      <c r="A13" s="217"/>
      <c r="B13" s="218"/>
      <c r="C13" s="212" t="s">
        <v>3654</v>
      </c>
      <c r="D13" s="209"/>
      <c r="F13" s="215"/>
    </row>
    <row r="14" s="186" customFormat="1" ht="20.1" customHeight="1" spans="1:6">
      <c r="A14" s="219"/>
      <c r="B14" s="220"/>
      <c r="C14" s="210" t="s">
        <v>3655</v>
      </c>
      <c r="D14" s="209"/>
      <c r="F14" s="215"/>
    </row>
    <row r="15" s="186" customFormat="1" ht="20.1" customHeight="1" spans="1:6">
      <c r="A15" s="221"/>
      <c r="B15" s="222"/>
      <c r="C15" s="212" t="s">
        <v>3656</v>
      </c>
      <c r="D15" s="209"/>
    </row>
    <row r="16" s="186" customFormat="1" ht="20.1" customHeight="1" spans="1:6">
      <c r="A16" s="223"/>
      <c r="B16" s="214"/>
      <c r="C16" s="224" t="s">
        <v>3657</v>
      </c>
      <c r="D16" s="209"/>
    </row>
    <row r="17" s="186" customFormat="1" ht="20.1" customHeight="1" spans="1:5">
      <c r="A17" s="223"/>
      <c r="B17" s="214"/>
      <c r="C17" s="210" t="s">
        <v>3197</v>
      </c>
      <c r="D17" s="209"/>
    </row>
    <row r="18" s="186" customFormat="1" ht="20.1" customHeight="1" spans="1:5">
      <c r="A18" s="223"/>
      <c r="B18" s="214"/>
      <c r="C18" s="212" t="s">
        <v>3658</v>
      </c>
      <c r="D18" s="209"/>
    </row>
    <row r="19" s="186" customFormat="1" ht="20.1" customHeight="1" spans="1:5">
      <c r="A19" s="225" t="s">
        <v>107</v>
      </c>
      <c r="B19" s="226">
        <f>B20</f>
        <v>0</v>
      </c>
      <c r="C19" s="225" t="s">
        <v>108</v>
      </c>
      <c r="D19" s="205">
        <f>D20</f>
        <v>0</v>
      </c>
      <c r="E19" s="227"/>
    </row>
    <row r="20" s="186" customFormat="1" ht="20.1" customHeight="1" spans="1:5">
      <c r="A20" s="208" t="s">
        <v>3659</v>
      </c>
      <c r="B20" s="209"/>
      <c r="C20" s="208" t="s">
        <v>3660</v>
      </c>
      <c r="D20" s="209"/>
    </row>
    <row r="21" ht="35.1" customHeight="1" spans="1:5">
      <c r="A21" s="228" t="s">
        <v>3661</v>
      </c>
      <c r="B21" s="228"/>
      <c r="C21" s="228"/>
      <c r="D21" s="228"/>
    </row>
    <row r="22" ht="22.15" customHeight="1"/>
    <row r="23" ht="22.15" customHeight="1"/>
  </sheetData>
  <mergeCells count="3">
    <mergeCell ref="A1:B1"/>
    <mergeCell ref="A2:D2"/>
    <mergeCell ref="A21:D21"/>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5"/>
  <sheetViews>
    <sheetView workbookViewId="0">
      <selection activeCell="E9" sqref="E9"/>
    </sheetView>
  </sheetViews>
  <sheetFormatPr defaultColWidth="9" defaultRowHeight="13.5"/>
  <cols>
    <col min="1" max="1" width="57.5" style="181" customWidth="1"/>
    <col min="2" max="2" width="23.3333333333333" style="181" customWidth="1"/>
    <col min="3" max="16384" width="9" style="181"/>
  </cols>
  <sheetData>
    <row r="1" s="180" customFormat="1" ht="18" customHeight="1" spans="1:2 16383:16384">
      <c r="A1" s="182" t="s">
        <v>3662</v>
      </c>
      <c r="B1" s="182"/>
    </row>
    <row r="2" s="180" customFormat="1" ht="24" spans="1:2 16383:16384">
      <c r="A2" s="183" t="s">
        <v>3663</v>
      </c>
      <c r="B2" s="183"/>
    </row>
    <row r="3" s="180" customFormat="1" ht="24" spans="1:2 16383:16384">
      <c r="A3" s="183"/>
      <c r="B3" s="184" t="s">
        <v>2</v>
      </c>
    </row>
    <row r="4" s="181" customFormat="1" ht="21" customHeight="1" spans="1:2 16383:16384">
      <c r="A4" s="185" t="s">
        <v>3664</v>
      </c>
      <c r="B4" s="185" t="s">
        <v>71</v>
      </c>
      <c r="XFC4" s="186"/>
      <c r="XFD4" s="186"/>
    </row>
    <row r="5" s="181" customFormat="1" ht="21" customHeight="1" spans="1:2 16383:16384">
      <c r="A5" s="185" t="s">
        <v>3665</v>
      </c>
      <c r="B5" s="187">
        <f>B6+B9</f>
        <v>0</v>
      </c>
      <c r="XFC5" s="186"/>
      <c r="XFD5" s="186"/>
    </row>
    <row r="6" s="181" customFormat="1" ht="21" customHeight="1" spans="1:2 16383:16384">
      <c r="A6" s="188" t="s">
        <v>3397</v>
      </c>
      <c r="B6" s="187">
        <f>B7</f>
        <v>0</v>
      </c>
      <c r="XFC6" s="186"/>
      <c r="XFD6" s="186"/>
    </row>
    <row r="7" s="181" customFormat="1" ht="21" customHeight="1" spans="1:2 16383:16384">
      <c r="A7" s="188" t="s">
        <v>3666</v>
      </c>
      <c r="B7" s="187">
        <f>B8</f>
        <v>0</v>
      </c>
      <c r="XFC7" s="186"/>
      <c r="XFD7" s="186"/>
    </row>
    <row r="8" s="181" customFormat="1" ht="21" customHeight="1" spans="1:2 16383:16384">
      <c r="A8" s="189" t="s">
        <v>3667</v>
      </c>
      <c r="B8" s="187">
        <v>0</v>
      </c>
      <c r="XFC8" s="186"/>
      <c r="XFD8" s="186"/>
    </row>
    <row r="9" s="181" customFormat="1" ht="21" customHeight="1" spans="1:2 16383:16384">
      <c r="A9" s="188" t="s">
        <v>3665</v>
      </c>
      <c r="B9" s="187">
        <f>B10+B21+B31+B33</f>
        <v>0</v>
      </c>
      <c r="XFC9" s="186"/>
      <c r="XFD9" s="186"/>
    </row>
    <row r="10" s="181" customFormat="1" ht="21" customHeight="1" spans="1:2 16383:16384">
      <c r="A10" s="188" t="s">
        <v>3668</v>
      </c>
      <c r="B10" s="187">
        <f>SUM(B11:B20)</f>
        <v>0</v>
      </c>
      <c r="XFC10" s="186"/>
      <c r="XFD10" s="186"/>
    </row>
    <row r="11" s="181" customFormat="1" ht="21" customHeight="1" spans="1:2 16383:16384">
      <c r="A11" s="189" t="s">
        <v>3669</v>
      </c>
      <c r="B11" s="187">
        <v>0</v>
      </c>
      <c r="XFC11" s="186"/>
      <c r="XFD11" s="186"/>
    </row>
    <row r="12" s="181" customFormat="1" ht="21" customHeight="1" spans="1:2 16383:16384">
      <c r="A12" s="189" t="s">
        <v>3670</v>
      </c>
      <c r="B12" s="187">
        <v>0</v>
      </c>
      <c r="XFC12" s="186"/>
      <c r="XFD12" s="186"/>
    </row>
    <row r="13" s="181" customFormat="1" ht="21" customHeight="1" spans="1:2 16383:16384">
      <c r="A13" s="189" t="s">
        <v>3671</v>
      </c>
      <c r="B13" s="187">
        <v>0</v>
      </c>
      <c r="XFC13" s="186"/>
      <c r="XFD13" s="186"/>
    </row>
    <row r="14" s="181" customFormat="1" ht="21" customHeight="1" spans="1:2 16383:16384">
      <c r="A14" s="189" t="s">
        <v>3672</v>
      </c>
      <c r="B14" s="187">
        <v>0</v>
      </c>
      <c r="XFC14" s="186"/>
      <c r="XFD14" s="186"/>
    </row>
    <row r="15" s="181" customFormat="1" ht="21" customHeight="1" spans="1:2 16383:16384">
      <c r="A15" s="189" t="s">
        <v>3673</v>
      </c>
      <c r="B15" s="187">
        <v>0</v>
      </c>
      <c r="XFC15" s="186"/>
      <c r="XFD15" s="186"/>
    </row>
    <row r="16" s="181" customFormat="1" ht="21" customHeight="1" spans="1:2 16383:16384">
      <c r="A16" s="189" t="s">
        <v>3674</v>
      </c>
      <c r="B16" s="187">
        <v>0</v>
      </c>
      <c r="XFC16" s="186"/>
      <c r="XFD16" s="186"/>
    </row>
    <row r="17" s="181" customFormat="1" ht="21" customHeight="1" spans="1:2 16383:16384">
      <c r="A17" s="189" t="s">
        <v>3675</v>
      </c>
      <c r="B17" s="187">
        <v>0</v>
      </c>
      <c r="XFC17" s="186"/>
      <c r="XFD17" s="186"/>
    </row>
    <row r="18" s="181" customFormat="1" ht="21" customHeight="1" spans="1:2 16383:16384">
      <c r="A18" s="189" t="s">
        <v>3676</v>
      </c>
      <c r="B18" s="190">
        <v>0</v>
      </c>
      <c r="XFC18" s="186"/>
      <c r="XFD18" s="186"/>
    </row>
    <row r="19" s="181" customFormat="1" ht="21" customHeight="1" spans="1:2 16383:16384">
      <c r="A19" s="191" t="s">
        <v>3677</v>
      </c>
      <c r="B19" s="187">
        <v>0</v>
      </c>
      <c r="XFC19" s="186"/>
      <c r="XFD19" s="186"/>
    </row>
    <row r="20" s="181" customFormat="1" ht="21" customHeight="1" spans="1:2 16383:16384">
      <c r="A20" s="189" t="s">
        <v>3678</v>
      </c>
      <c r="B20" s="192">
        <v>0</v>
      </c>
      <c r="XFC20" s="186"/>
      <c r="XFD20" s="186"/>
    </row>
    <row r="21" s="181" customFormat="1" ht="21" customHeight="1" spans="1:2 16383:16384">
      <c r="A21" s="188" t="s">
        <v>3679</v>
      </c>
      <c r="B21" s="187">
        <f>SUM(B22:B30)</f>
        <v>0</v>
      </c>
    </row>
    <row r="22" s="181" customFormat="1" ht="21" customHeight="1" spans="1:2 16383:16384">
      <c r="A22" s="189" t="s">
        <v>3680</v>
      </c>
      <c r="B22" s="187">
        <v>0</v>
      </c>
    </row>
    <row r="23" s="181" customFormat="1" ht="21" customHeight="1" spans="1:2 16383:16384">
      <c r="A23" s="189" t="s">
        <v>3681</v>
      </c>
      <c r="B23" s="187">
        <v>0</v>
      </c>
    </row>
    <row r="24" s="181" customFormat="1" ht="21" customHeight="1" spans="1:2 16383:16384">
      <c r="A24" s="189" t="s">
        <v>3682</v>
      </c>
      <c r="B24" s="187">
        <v>0</v>
      </c>
    </row>
    <row r="25" s="181" customFormat="1" ht="21" customHeight="1" spans="1:2 16383:16384">
      <c r="A25" s="189" t="s">
        <v>3683</v>
      </c>
      <c r="B25" s="187">
        <v>0</v>
      </c>
    </row>
    <row r="26" s="181" customFormat="1" ht="21" customHeight="1" spans="1:2 16383:16384">
      <c r="A26" s="189" t="s">
        <v>3684</v>
      </c>
      <c r="B26" s="187">
        <v>0</v>
      </c>
    </row>
    <row r="27" s="181" customFormat="1" ht="21" customHeight="1" spans="1:2 16383:16384">
      <c r="A27" s="189" t="s">
        <v>3685</v>
      </c>
      <c r="B27" s="187">
        <v>0</v>
      </c>
    </row>
    <row r="28" s="181" customFormat="1" ht="21" customHeight="1" spans="1:2 16383:16384">
      <c r="A28" s="189" t="s">
        <v>3686</v>
      </c>
      <c r="B28" s="187">
        <v>0</v>
      </c>
    </row>
    <row r="29" s="181" customFormat="1" ht="21" customHeight="1" spans="1:2 16383:16384">
      <c r="A29" s="189" t="s">
        <v>3687</v>
      </c>
      <c r="B29" s="187">
        <v>0</v>
      </c>
    </row>
    <row r="30" s="181" customFormat="1" ht="21" customHeight="1" spans="1:2 16383:16384">
      <c r="A30" s="189" t="s">
        <v>3688</v>
      </c>
      <c r="B30" s="187">
        <v>0</v>
      </c>
    </row>
    <row r="31" s="181" customFormat="1" ht="21" customHeight="1" spans="1:2 16383:16384">
      <c r="A31" s="188" t="s">
        <v>3689</v>
      </c>
      <c r="B31" s="187">
        <f>B32</f>
        <v>0</v>
      </c>
    </row>
    <row r="32" s="181" customFormat="1" ht="21" customHeight="1" spans="1:2 16383:16384">
      <c r="A32" s="189" t="s">
        <v>3690</v>
      </c>
      <c r="B32" s="187">
        <v>0</v>
      </c>
    </row>
    <row r="33" s="181" customFormat="1" ht="21" customHeight="1" spans="1:2">
      <c r="A33" s="188" t="s">
        <v>3691</v>
      </c>
      <c r="B33" s="190">
        <f>B34</f>
        <v>0</v>
      </c>
    </row>
    <row r="34" s="181" customFormat="1" ht="21" customHeight="1" spans="1:2">
      <c r="A34" s="191" t="s">
        <v>3692</v>
      </c>
      <c r="B34" s="187">
        <v>0</v>
      </c>
    </row>
    <row r="35" s="181" customFormat="1" ht="30" customHeight="1" spans="1:2">
      <c r="A35" s="193" t="s">
        <v>3661</v>
      </c>
      <c r="B35" s="193"/>
    </row>
  </sheetData>
  <mergeCells count="3">
    <mergeCell ref="A1:B1"/>
    <mergeCell ref="A2:B2"/>
    <mergeCell ref="A35:B3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8"/>
  <sheetViews>
    <sheetView workbookViewId="0">
      <selection activeCell="A1" sqref="A1:B1"/>
    </sheetView>
  </sheetViews>
  <sheetFormatPr defaultColWidth="9" defaultRowHeight="13.5" outlineLevelCol="1"/>
  <cols>
    <col min="1" max="1" width="56.25" style="157" customWidth="1"/>
    <col min="2" max="2" width="36.5" style="173" customWidth="1"/>
    <col min="3" max="16384" width="9" style="157"/>
  </cols>
  <sheetData>
    <row r="1" s="172" customFormat="1" ht="18" spans="1:2">
      <c r="A1" s="3" t="s">
        <v>3693</v>
      </c>
      <c r="B1" s="3"/>
    </row>
    <row r="2" ht="30" customHeight="1" spans="1:2">
      <c r="A2" s="167" t="s">
        <v>3694</v>
      </c>
      <c r="B2" s="168"/>
    </row>
    <row r="3" ht="21" customHeight="1" spans="1:2">
      <c r="B3" s="162" t="s">
        <v>2</v>
      </c>
    </row>
    <row r="4" ht="33.75" customHeight="1" spans="1:2">
      <c r="A4" s="163" t="s">
        <v>3638</v>
      </c>
      <c r="B4" s="174" t="s">
        <v>71</v>
      </c>
    </row>
    <row r="5" ht="20.25" customHeight="1" spans="1:2">
      <c r="A5" s="169" t="s">
        <v>3695</v>
      </c>
      <c r="B5" s="175"/>
    </row>
    <row r="6" ht="20.25" customHeight="1" spans="1:2">
      <c r="A6" s="176" t="s">
        <v>3696</v>
      </c>
      <c r="B6" s="177"/>
    </row>
    <row r="7" ht="20.25" customHeight="1" spans="1:2">
      <c r="A7" s="176" t="s">
        <v>3697</v>
      </c>
      <c r="B7" s="177"/>
    </row>
    <row r="8" ht="20.25" customHeight="1" spans="1:2">
      <c r="A8" s="176" t="s">
        <v>3698</v>
      </c>
      <c r="B8" s="177"/>
    </row>
    <row r="9" ht="20.25" customHeight="1" spans="1:2">
      <c r="A9" s="178" t="s">
        <v>3699</v>
      </c>
      <c r="B9" s="175"/>
    </row>
    <row r="10" ht="20.25" customHeight="1" spans="1:2">
      <c r="A10" s="176" t="s">
        <v>3696</v>
      </c>
      <c r="B10" s="177"/>
    </row>
    <row r="11" ht="20.25" customHeight="1" spans="1:2">
      <c r="A11" s="176" t="s">
        <v>3697</v>
      </c>
      <c r="B11" s="177"/>
    </row>
    <row r="12" ht="20.25" customHeight="1" spans="1:2">
      <c r="A12" s="176" t="s">
        <v>3698</v>
      </c>
      <c r="B12" s="177"/>
    </row>
    <row r="13" ht="20.25" customHeight="1" spans="1:2">
      <c r="A13" s="169" t="s">
        <v>3700</v>
      </c>
      <c r="B13" s="175"/>
    </row>
    <row r="14" ht="20.25" customHeight="1" spans="1:2">
      <c r="A14" s="176" t="s">
        <v>3696</v>
      </c>
      <c r="B14" s="177"/>
    </row>
    <row r="15" ht="20.25" customHeight="1" spans="1:2">
      <c r="A15" s="176" t="s">
        <v>3697</v>
      </c>
      <c r="B15" s="177"/>
    </row>
    <row r="16" ht="20.25" customHeight="1" spans="1:2">
      <c r="A16" s="176" t="s">
        <v>3698</v>
      </c>
      <c r="B16" s="177"/>
    </row>
    <row r="17" ht="20.25" customHeight="1" spans="1:2">
      <c r="A17" s="169" t="s">
        <v>3701</v>
      </c>
      <c r="B17" s="175"/>
    </row>
    <row r="18" ht="20.25" customHeight="1" spans="1:2">
      <c r="A18" s="176" t="s">
        <v>3696</v>
      </c>
      <c r="B18" s="177"/>
    </row>
    <row r="19" ht="20.25" customHeight="1" spans="1:2">
      <c r="A19" s="176" t="s">
        <v>3697</v>
      </c>
      <c r="B19" s="177"/>
    </row>
    <row r="20" ht="20.25" customHeight="1" spans="1:2">
      <c r="A20" s="176" t="s">
        <v>3698</v>
      </c>
      <c r="B20" s="177"/>
    </row>
    <row r="21" ht="20.25" customHeight="1" spans="1:2">
      <c r="A21" s="169" t="s">
        <v>3702</v>
      </c>
      <c r="B21" s="175"/>
    </row>
    <row r="22" ht="20.25" customHeight="1" spans="1:2">
      <c r="A22" s="176" t="s">
        <v>3696</v>
      </c>
      <c r="B22" s="177"/>
    </row>
    <row r="23" ht="20.25" customHeight="1" spans="1:2">
      <c r="A23" s="176" t="s">
        <v>3697</v>
      </c>
      <c r="B23" s="177"/>
    </row>
    <row r="24" ht="20.25" customHeight="1" spans="1:2">
      <c r="A24" s="176" t="s">
        <v>3698</v>
      </c>
      <c r="B24" s="177"/>
    </row>
    <row r="25" ht="20.25" customHeight="1" spans="1:2">
      <c r="A25" s="169" t="s">
        <v>3703</v>
      </c>
      <c r="B25" s="175"/>
    </row>
    <row r="26" ht="20.25" customHeight="1" spans="1:2">
      <c r="A26" s="176" t="s">
        <v>3696</v>
      </c>
      <c r="B26" s="177"/>
    </row>
    <row r="27" ht="20.25" customHeight="1" spans="1:2">
      <c r="A27" s="176" t="s">
        <v>3697</v>
      </c>
      <c r="B27" s="177"/>
    </row>
    <row r="28" ht="20.25" customHeight="1" spans="1:2">
      <c r="A28" s="176" t="s">
        <v>3698</v>
      </c>
      <c r="B28" s="177"/>
    </row>
    <row r="29" ht="20.25" customHeight="1" spans="1:2">
      <c r="A29" s="169" t="s">
        <v>3704</v>
      </c>
      <c r="B29" s="175"/>
    </row>
    <row r="30" ht="20.25" customHeight="1" spans="1:2">
      <c r="A30" s="176" t="s">
        <v>3696</v>
      </c>
      <c r="B30" s="177"/>
    </row>
    <row r="31" ht="20.25" customHeight="1" spans="1:2">
      <c r="A31" s="176" t="s">
        <v>3697</v>
      </c>
      <c r="B31" s="177"/>
    </row>
    <row r="32" ht="20.25" customHeight="1" spans="1:2">
      <c r="A32" s="176" t="s">
        <v>3698</v>
      </c>
      <c r="B32" s="177"/>
    </row>
    <row r="33" ht="20.25" customHeight="1" spans="1:2">
      <c r="A33" s="165"/>
      <c r="B33" s="179"/>
    </row>
    <row r="34" ht="20.25" customHeight="1" spans="1:2">
      <c r="A34" s="171" t="s">
        <v>3705</v>
      </c>
      <c r="B34" s="175"/>
    </row>
    <row r="35" ht="20.25" customHeight="1" spans="1:2">
      <c r="A35" s="176" t="s">
        <v>3696</v>
      </c>
      <c r="B35" s="177"/>
    </row>
    <row r="36" ht="20.25" customHeight="1" spans="1:2">
      <c r="A36" s="176" t="s">
        <v>3697</v>
      </c>
      <c r="B36" s="177"/>
    </row>
    <row r="37" ht="20.25" customHeight="1" spans="1:2">
      <c r="A37" s="176" t="s">
        <v>3698</v>
      </c>
      <c r="B37" s="177"/>
    </row>
    <row r="38" ht="21" customHeight="1" spans="1:2">
      <c r="A38" s="157" t="s">
        <v>3225</v>
      </c>
    </row>
  </sheetData>
  <mergeCells count="2">
    <mergeCell ref="A1:B1"/>
    <mergeCell ref="A2:B2"/>
  </mergeCells>
  <printOptions horizontalCentered="1"/>
  <pageMargins left="0.708661417322835" right="0.708661417322835" top="0.748031496062992" bottom="0.748031496062992" header="0.31496062992126" footer="0.31496062992126"/>
  <pageSetup paperSize="9" scale="84"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E10" sqref="E10"/>
    </sheetView>
  </sheetViews>
  <sheetFormatPr defaultColWidth="9" defaultRowHeight="13.5" outlineLevelCol="1"/>
  <cols>
    <col min="1" max="1" width="65.5" style="157" customWidth="1"/>
    <col min="2" max="2" width="35.75" style="157" customWidth="1"/>
    <col min="3" max="16384" width="9" style="157"/>
  </cols>
  <sheetData>
    <row r="1" ht="27" customHeight="1" spans="1:2">
      <c r="A1" s="3" t="s">
        <v>3706</v>
      </c>
      <c r="B1" s="3"/>
    </row>
    <row r="2" ht="28.5" spans="1:2">
      <c r="A2" s="167" t="s">
        <v>3707</v>
      </c>
      <c r="B2" s="168"/>
    </row>
    <row r="3" ht="29.25" customHeight="1" spans="1:2">
      <c r="A3" s="161"/>
      <c r="B3" s="162" t="s">
        <v>2</v>
      </c>
    </row>
    <row r="4" ht="29.25" customHeight="1" spans="1:2">
      <c r="A4" s="163" t="s">
        <v>3638</v>
      </c>
      <c r="B4" s="164" t="s">
        <v>71</v>
      </c>
    </row>
    <row r="5" ht="29.25" customHeight="1" spans="1:2">
      <c r="A5" s="169" t="s">
        <v>3708</v>
      </c>
      <c r="B5" s="170"/>
    </row>
    <row r="6" ht="29.25" customHeight="1" spans="1:2">
      <c r="A6" s="165" t="s">
        <v>3709</v>
      </c>
      <c r="B6" s="166"/>
    </row>
    <row r="7" ht="29.25" customHeight="1" spans="1:2">
      <c r="A7" s="169" t="s">
        <v>3710</v>
      </c>
      <c r="B7" s="170"/>
    </row>
    <row r="8" ht="29.25" customHeight="1" spans="1:2">
      <c r="A8" s="165" t="s">
        <v>3709</v>
      </c>
      <c r="B8" s="166"/>
    </row>
    <row r="9" ht="29.25" customHeight="1" spans="1:2">
      <c r="A9" s="169" t="s">
        <v>3711</v>
      </c>
      <c r="B9" s="170"/>
    </row>
    <row r="10" ht="29.25" customHeight="1" spans="1:2">
      <c r="A10" s="165" t="s">
        <v>3709</v>
      </c>
      <c r="B10" s="166"/>
    </row>
    <row r="11" ht="29.25" customHeight="1" spans="1:2">
      <c r="A11" s="169" t="s">
        <v>3712</v>
      </c>
      <c r="B11" s="170"/>
    </row>
    <row r="12" ht="29.25" customHeight="1" spans="1:2">
      <c r="A12" s="165" t="s">
        <v>3713</v>
      </c>
      <c r="B12" s="166"/>
    </row>
    <row r="13" ht="29.25" customHeight="1" spans="1:2">
      <c r="A13" s="169" t="s">
        <v>3714</v>
      </c>
      <c r="B13" s="170"/>
    </row>
    <row r="14" ht="29.25" customHeight="1" spans="1:2">
      <c r="A14" s="165" t="s">
        <v>3713</v>
      </c>
      <c r="B14" s="166"/>
    </row>
    <row r="15" ht="29.25" customHeight="1" spans="1:2">
      <c r="A15" s="169" t="s">
        <v>3715</v>
      </c>
      <c r="B15" s="170"/>
    </row>
    <row r="16" ht="29.25" customHeight="1" spans="1:2">
      <c r="A16" s="165" t="s">
        <v>3716</v>
      </c>
      <c r="B16" s="166"/>
    </row>
    <row r="17" ht="29.25" customHeight="1" spans="1:2">
      <c r="A17" s="169" t="s">
        <v>3717</v>
      </c>
      <c r="B17" s="170"/>
    </row>
    <row r="18" ht="29.25" customHeight="1" spans="1:2">
      <c r="A18" s="165" t="s">
        <v>3718</v>
      </c>
      <c r="B18" s="166"/>
    </row>
    <row r="19" ht="29.25" customHeight="1" spans="1:2">
      <c r="A19" s="165"/>
      <c r="B19" s="166"/>
    </row>
    <row r="20" ht="29.25" customHeight="1" spans="1:2">
      <c r="A20" s="171" t="s">
        <v>3719</v>
      </c>
      <c r="B20" s="170"/>
    </row>
    <row r="21" ht="29.25" customHeight="1" spans="1:2">
      <c r="A21" s="163" t="s">
        <v>3720</v>
      </c>
      <c r="B21" s="166"/>
    </row>
    <row r="22" spans="1:2">
      <c r="A22" s="157" t="s">
        <v>3225</v>
      </c>
    </row>
  </sheetData>
  <mergeCells count="2">
    <mergeCell ref="A1:B1"/>
    <mergeCell ref="A2:B2"/>
  </mergeCells>
  <printOptions horizontalCentered="1"/>
  <pageMargins left="0.708661417322835" right="0.708661417322835" top="0.748031496062992" bottom="0.748031496062992" header="0.31496062992126" footer="0.31496062992126"/>
  <pageSetup paperSize="9" scale="84"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2"/>
  <sheetViews>
    <sheetView workbookViewId="0">
      <selection activeCell="A8" sqref="A8"/>
    </sheetView>
  </sheetViews>
  <sheetFormatPr defaultColWidth="9" defaultRowHeight="13.5" outlineLevelCol="1"/>
  <cols>
    <col min="1" max="1" width="61.5" style="158" customWidth="1"/>
    <col min="2" max="2" width="33.25" style="158" customWidth="1"/>
    <col min="3" max="16384" width="9" style="158"/>
  </cols>
  <sheetData>
    <row r="1" ht="29.25" customHeight="1" spans="1:2">
      <c r="A1" s="3" t="s">
        <v>3721</v>
      </c>
      <c r="B1" s="3"/>
    </row>
    <row r="2" ht="28.5" customHeight="1" spans="1:2">
      <c r="A2" s="159" t="s">
        <v>3722</v>
      </c>
      <c r="B2" s="160"/>
    </row>
    <row r="3" ht="23.25" customHeight="1" spans="1:2">
      <c r="A3" s="161"/>
      <c r="B3" s="162" t="s">
        <v>2</v>
      </c>
    </row>
    <row r="4" s="157" customFormat="1" ht="33" customHeight="1" spans="1:2">
      <c r="A4" s="163" t="s">
        <v>3638</v>
      </c>
      <c r="B4" s="164" t="s">
        <v>71</v>
      </c>
    </row>
    <row r="5" s="157" customFormat="1" ht="27.75" customHeight="1" spans="1:2">
      <c r="A5" s="165" t="s">
        <v>3723</v>
      </c>
      <c r="B5" s="166"/>
    </row>
    <row r="6" s="157" customFormat="1" ht="27.75" customHeight="1" spans="1:2">
      <c r="A6" s="165" t="s">
        <v>3724</v>
      </c>
      <c r="B6" s="166"/>
    </row>
    <row r="7" s="157" customFormat="1" ht="27.75" customHeight="1" spans="1:2">
      <c r="A7" s="165" t="s">
        <v>3725</v>
      </c>
      <c r="B7" s="166"/>
    </row>
    <row r="8" s="157" customFormat="1" ht="27.75" customHeight="1" spans="1:2">
      <c r="A8" s="165" t="s">
        <v>3726</v>
      </c>
      <c r="B8" s="166"/>
    </row>
    <row r="9" s="157" customFormat="1" ht="27.75" customHeight="1" spans="1:2">
      <c r="A9" s="165" t="s">
        <v>3727</v>
      </c>
      <c r="B9" s="166"/>
    </row>
    <row r="10" s="157" customFormat="1" ht="27.75" customHeight="1" spans="1:2">
      <c r="A10" s="165" t="s">
        <v>3728</v>
      </c>
      <c r="B10" s="166"/>
    </row>
    <row r="11" s="157" customFormat="1" ht="27.75" customHeight="1" spans="1:2">
      <c r="A11" s="165" t="s">
        <v>3729</v>
      </c>
      <c r="B11" s="166"/>
    </row>
    <row r="12" s="157" customFormat="1" ht="27.75" customHeight="1" spans="1:2">
      <c r="A12" s="165" t="s">
        <v>3730</v>
      </c>
      <c r="B12" s="166"/>
    </row>
    <row r="13" s="157" customFormat="1" ht="27.75" customHeight="1" spans="1:2">
      <c r="A13" s="165" t="s">
        <v>3731</v>
      </c>
      <c r="B13" s="166"/>
    </row>
    <row r="14" s="157" customFormat="1" ht="27.75" customHeight="1" spans="1:2">
      <c r="A14" s="165" t="s">
        <v>3732</v>
      </c>
      <c r="B14" s="166"/>
    </row>
    <row r="15" s="157" customFormat="1" ht="27.75" customHeight="1" spans="1:2">
      <c r="A15" s="165" t="s">
        <v>3733</v>
      </c>
      <c r="B15" s="166"/>
    </row>
    <row r="16" s="157" customFormat="1" ht="27.75" customHeight="1" spans="1:2">
      <c r="A16" s="165" t="s">
        <v>3734</v>
      </c>
      <c r="B16" s="166"/>
    </row>
    <row r="17" s="157" customFormat="1" ht="27.75" customHeight="1" spans="1:2">
      <c r="A17" s="165" t="s">
        <v>3735</v>
      </c>
      <c r="B17" s="166"/>
    </row>
    <row r="18" s="157" customFormat="1" ht="27.75" customHeight="1" spans="1:2">
      <c r="A18" s="165" t="s">
        <v>3736</v>
      </c>
      <c r="B18" s="166"/>
    </row>
    <row r="19" s="157" customFormat="1" ht="27.75" customHeight="1" spans="1:2">
      <c r="A19" s="165"/>
      <c r="B19" s="166"/>
    </row>
    <row r="20" s="157" customFormat="1" ht="27.75" customHeight="1" spans="1:2">
      <c r="A20" s="163" t="s">
        <v>3737</v>
      </c>
      <c r="B20" s="166"/>
    </row>
    <row r="21" s="157" customFormat="1" ht="27.75" customHeight="1" spans="1:2">
      <c r="A21" s="163" t="s">
        <v>3738</v>
      </c>
      <c r="B21" s="166"/>
    </row>
    <row r="22" spans="1:2">
      <c r="A22" s="158" t="s">
        <v>3225</v>
      </c>
    </row>
  </sheetData>
  <mergeCells count="2">
    <mergeCell ref="A1:B1"/>
    <mergeCell ref="A2:B2"/>
  </mergeCells>
  <printOptions horizontalCentered="1"/>
  <pageMargins left="0.708661417322835" right="0.708661417322835" top="0.748031496062992" bottom="0.748031496062992" header="0.31496062992126" footer="0.31496062992126"/>
  <pageSetup paperSize="9" scale="94"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D19" sqref="D19"/>
    </sheetView>
  </sheetViews>
  <sheetFormatPr defaultColWidth="9" defaultRowHeight="14.25" outlineLevelCol="6"/>
  <cols>
    <col min="1" max="1" width="9" style="144"/>
    <col min="2" max="2" width="16.25" style="144" customWidth="1"/>
    <col min="3" max="3" width="17.3833333333333" style="144" customWidth="1"/>
    <col min="4" max="4" width="15.8833333333333" style="144" customWidth="1"/>
    <col min="5" max="5" width="18.8833333333333" style="144" customWidth="1"/>
    <col min="6" max="6" width="21.3833333333333" style="144" customWidth="1"/>
    <col min="7" max="7" width="26.3833333333333" style="144" customWidth="1"/>
    <col min="8" max="16384" width="9" style="144"/>
  </cols>
  <sheetData>
    <row r="1" ht="20.25" spans="1:7">
      <c r="A1" s="145" t="s">
        <v>3739</v>
      </c>
      <c r="C1" s="146"/>
      <c r="D1" s="146"/>
      <c r="E1" s="146"/>
      <c r="F1" s="146"/>
      <c r="G1" s="146"/>
    </row>
    <row r="2" ht="27.75" customHeight="1" spans="1:7">
      <c r="A2" s="147" t="s">
        <v>3740</v>
      </c>
      <c r="B2" s="147"/>
      <c r="C2" s="147"/>
      <c r="D2" s="147"/>
      <c r="E2" s="147"/>
      <c r="F2" s="147"/>
      <c r="G2" s="147"/>
    </row>
    <row r="3" ht="18.75" spans="1:7">
      <c r="B3" s="148" t="s">
        <v>3741</v>
      </c>
      <c r="C3" s="148"/>
      <c r="D3" s="148"/>
      <c r="E3" s="148"/>
      <c r="F3" s="148"/>
      <c r="G3" s="148"/>
    </row>
    <row r="4" s="143" customFormat="1" ht="18.75" spans="1:7">
      <c r="A4" s="149" t="s">
        <v>3742</v>
      </c>
      <c r="B4" s="149" t="s">
        <v>3743</v>
      </c>
      <c r="C4" s="149" t="s">
        <v>3744</v>
      </c>
      <c r="D4" s="149" t="s">
        <v>3745</v>
      </c>
      <c r="E4" s="149"/>
      <c r="F4" s="149"/>
      <c r="G4" s="149" t="s">
        <v>3288</v>
      </c>
    </row>
    <row r="5" s="143" customFormat="1" ht="18.75" spans="1:7">
      <c r="A5" s="149"/>
      <c r="B5" s="149"/>
      <c r="C5" s="149"/>
      <c r="D5" s="149" t="s">
        <v>3746</v>
      </c>
      <c r="E5" s="149" t="s">
        <v>3747</v>
      </c>
      <c r="F5" s="149" t="s">
        <v>3748</v>
      </c>
      <c r="G5" s="149"/>
    </row>
    <row r="6" ht="33.75" customHeight="1" spans="1:7">
      <c r="A6" s="150" t="s">
        <v>3749</v>
      </c>
      <c r="B6" s="151">
        <f>C6+D6+G6</f>
        <v>2110</v>
      </c>
      <c r="C6" s="152"/>
      <c r="D6" s="152">
        <f>SUM(E6:F6)</f>
        <v>1251</v>
      </c>
      <c r="E6" s="152"/>
      <c r="F6" s="152">
        <v>1251</v>
      </c>
      <c r="G6" s="152">
        <v>859</v>
      </c>
    </row>
    <row r="7" ht="33.75" customHeight="1" spans="1:7">
      <c r="A7" s="153" t="s">
        <v>3750</v>
      </c>
      <c r="B7" s="151">
        <f>C7+D7+G7</f>
        <v>2058</v>
      </c>
      <c r="C7" s="152"/>
      <c r="D7" s="152">
        <f>SUM(E7:F7)</f>
        <v>1261</v>
      </c>
      <c r="E7" s="152">
        <v>20</v>
      </c>
      <c r="F7" s="152">
        <v>1241</v>
      </c>
      <c r="G7" s="152">
        <v>797</v>
      </c>
    </row>
    <row r="8" customHeight="1" spans="1:7">
      <c r="A8" s="154"/>
      <c r="B8" s="155"/>
      <c r="C8" s="155"/>
      <c r="D8" s="155"/>
      <c r="E8" s="154"/>
      <c r="F8" s="154"/>
      <c r="G8" s="154"/>
    </row>
    <row r="9" spans="1:7">
      <c r="A9" s="156"/>
      <c r="B9" s="156"/>
      <c r="C9" s="156"/>
      <c r="D9" s="156"/>
      <c r="E9" s="156"/>
      <c r="F9" s="156"/>
      <c r="G9" s="156"/>
    </row>
    <row r="10" spans="1:7">
      <c r="A10" s="156"/>
      <c r="B10" s="156"/>
      <c r="C10" s="156"/>
      <c r="D10" s="156"/>
      <c r="E10" s="156"/>
      <c r="F10" s="156"/>
      <c r="G10" s="156"/>
    </row>
    <row r="11" ht="21" customHeight="1" spans="1:7">
      <c r="A11" s="156"/>
      <c r="B11" s="156"/>
      <c r="C11" s="156"/>
      <c r="D11" s="156"/>
      <c r="E11" s="156"/>
      <c r="F11" s="156"/>
      <c r="G11" s="156"/>
    </row>
  </sheetData>
  <mergeCells count="8">
    <mergeCell ref="A2:G2"/>
    <mergeCell ref="B3:G3"/>
    <mergeCell ref="D4:F4"/>
    <mergeCell ref="B8:D8"/>
    <mergeCell ref="A4:A5"/>
    <mergeCell ref="B4:B5"/>
    <mergeCell ref="C4:C5"/>
    <mergeCell ref="G4:G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T44"/>
  <sheetViews>
    <sheetView showZeros="0" workbookViewId="0">
      <selection activeCell="M36" sqref="M36"/>
    </sheetView>
  </sheetViews>
  <sheetFormatPr defaultColWidth="9" defaultRowHeight="21.95" customHeight="1"/>
  <cols>
    <col min="1" max="1" width="33.125" style="409" customWidth="1"/>
    <col min="2" max="2" width="10" style="409" customWidth="1"/>
    <col min="3" max="3" width="9" style="409" customWidth="1"/>
    <col min="4" max="4" width="8.625" style="409" customWidth="1"/>
    <col min="5" max="5" width="10.875" style="409" customWidth="1"/>
    <col min="6" max="6" width="9" style="409" customWidth="1"/>
    <col min="7" max="7" width="7.625" style="409" customWidth="1"/>
    <col min="8" max="8" width="33.5" style="409" customWidth="1"/>
    <col min="9" max="9" width="8.75" style="409" customWidth="1"/>
    <col min="10" max="10" width="9" style="409" customWidth="1"/>
    <col min="11" max="11" width="8.25" style="409" customWidth="1"/>
    <col min="12" max="12" width="10.75" style="409" customWidth="1"/>
    <col min="13" max="13" width="9" style="409" customWidth="1"/>
    <col min="14" max="14" width="9.375" style="409" customWidth="1"/>
    <col min="15" max="16384" width="9" style="409"/>
  </cols>
  <sheetData>
    <row r="1" s="409" customFormat="1" ht="18" customHeight="1" spans="1:20">
      <c r="A1" s="283" t="s">
        <v>69</v>
      </c>
      <c r="B1" s="283"/>
      <c r="C1" s="283"/>
      <c r="D1" s="283"/>
      <c r="E1" s="283"/>
      <c r="F1" s="283"/>
      <c r="G1" s="283"/>
      <c r="H1" s="283"/>
      <c r="I1" s="283"/>
      <c r="J1" s="283"/>
      <c r="K1" s="283"/>
      <c r="L1" s="283"/>
      <c r="M1" s="283"/>
      <c r="N1" s="411"/>
    </row>
    <row r="2" s="409" customFormat="1" ht="27.95" customHeight="1" spans="1:20">
      <c r="A2" s="412" t="s">
        <v>70</v>
      </c>
      <c r="B2" s="413"/>
      <c r="C2" s="413"/>
      <c r="D2" s="413"/>
      <c r="E2" s="413"/>
      <c r="F2" s="413"/>
      <c r="G2" s="413"/>
      <c r="H2" s="413"/>
      <c r="I2" s="413"/>
      <c r="J2" s="413"/>
      <c r="K2" s="413"/>
      <c r="L2" s="413"/>
      <c r="M2" s="413"/>
      <c r="N2" s="413"/>
    </row>
    <row r="3" s="409" customFormat="1" customHeight="1" spans="1:20">
      <c r="A3" s="414"/>
      <c r="B3" s="414"/>
      <c r="C3" s="414"/>
      <c r="D3" s="414"/>
      <c r="E3" s="414"/>
      <c r="F3" s="414"/>
      <c r="G3" s="414"/>
      <c r="H3" s="414"/>
      <c r="I3" s="414"/>
      <c r="J3" s="414"/>
      <c r="K3" s="414"/>
      <c r="L3" s="414"/>
      <c r="M3" s="414"/>
      <c r="N3" s="415" t="s">
        <v>2</v>
      </c>
    </row>
    <row r="4" s="410" customFormat="1" ht="35.1" customHeight="1" spans="1:20">
      <c r="A4" s="291" t="s">
        <v>3</v>
      </c>
      <c r="B4" s="290" t="s">
        <v>4</v>
      </c>
      <c r="C4" s="291" t="s">
        <v>71</v>
      </c>
      <c r="D4" s="291" t="s">
        <v>72</v>
      </c>
      <c r="E4" s="291" t="s">
        <v>73</v>
      </c>
      <c r="F4" s="291" t="s">
        <v>74</v>
      </c>
      <c r="G4" s="292" t="s">
        <v>6</v>
      </c>
      <c r="H4" s="291" t="s">
        <v>40</v>
      </c>
      <c r="I4" s="290" t="s">
        <v>4</v>
      </c>
      <c r="J4" s="291" t="s">
        <v>71</v>
      </c>
      <c r="K4" s="291" t="s">
        <v>72</v>
      </c>
      <c r="L4" s="291" t="s">
        <v>73</v>
      </c>
      <c r="M4" s="291" t="s">
        <v>74</v>
      </c>
      <c r="N4" s="292" t="s">
        <v>6</v>
      </c>
    </row>
    <row r="5" s="410" customFormat="1" ht="35.1" customHeight="1" spans="1:20">
      <c r="A5" s="291" t="s">
        <v>75</v>
      </c>
      <c r="B5" s="416">
        <f t="shared" ref="B5:F5" si="0">B6+B32</f>
        <v>559725</v>
      </c>
      <c r="C5" s="416">
        <f t="shared" si="0"/>
        <v>474614</v>
      </c>
      <c r="D5" s="416">
        <f t="shared" si="0"/>
        <v>123251</v>
      </c>
      <c r="E5" s="416">
        <f t="shared" si="0"/>
        <v>597865</v>
      </c>
      <c r="F5" s="416">
        <f t="shared" si="0"/>
        <v>596386</v>
      </c>
      <c r="G5" s="417">
        <f t="shared" ref="G5:G16" si="1">F5/B5-1</f>
        <v>0.0654982357407656</v>
      </c>
      <c r="H5" s="291" t="s">
        <v>75</v>
      </c>
      <c r="I5" s="416">
        <f t="shared" ref="I5:M5" si="2">I6+I32</f>
        <v>559725</v>
      </c>
      <c r="J5" s="416">
        <f t="shared" si="2"/>
        <v>474614</v>
      </c>
      <c r="K5" s="416">
        <f t="shared" si="2"/>
        <v>123251</v>
      </c>
      <c r="L5" s="416">
        <f t="shared" si="2"/>
        <v>597865</v>
      </c>
      <c r="M5" s="416">
        <f t="shared" si="2"/>
        <v>596386</v>
      </c>
      <c r="N5" s="417">
        <f t="shared" ref="N5:N40" si="3">M5/I5-1</f>
        <v>0.0654982357407656</v>
      </c>
    </row>
    <row r="6" s="561" customFormat="1" ht="35.1" customHeight="1" spans="1:20">
      <c r="A6" s="418" t="s">
        <v>76</v>
      </c>
      <c r="B6" s="416">
        <f t="shared" ref="B6:F6" si="4">B7+B22</f>
        <v>73905</v>
      </c>
      <c r="C6" s="416">
        <f t="shared" si="4"/>
        <v>76138</v>
      </c>
      <c r="D6" s="416">
        <f t="shared" si="4"/>
        <v>13000</v>
      </c>
      <c r="E6" s="416">
        <f t="shared" si="4"/>
        <v>89138</v>
      </c>
      <c r="F6" s="416">
        <f t="shared" si="4"/>
        <v>88435</v>
      </c>
      <c r="G6" s="417">
        <f t="shared" si="1"/>
        <v>0.196603748054935</v>
      </c>
      <c r="H6" s="418" t="s">
        <v>77</v>
      </c>
      <c r="I6" s="416">
        <f t="shared" ref="I6:M6" si="5">SUM(I7:I31)</f>
        <v>523957</v>
      </c>
      <c r="J6" s="416">
        <f t="shared" si="5"/>
        <v>396910</v>
      </c>
      <c r="K6" s="416">
        <f t="shared" si="5"/>
        <v>123251</v>
      </c>
      <c r="L6" s="416">
        <f t="shared" si="5"/>
        <v>520161</v>
      </c>
      <c r="M6" s="416">
        <f t="shared" si="5"/>
        <v>498215</v>
      </c>
      <c r="N6" s="417">
        <f t="shared" si="3"/>
        <v>-0.0491299858576181</v>
      </c>
      <c r="T6" s="562"/>
    </row>
    <row r="7" s="409" customFormat="1" ht="35.1" customHeight="1" spans="1:20">
      <c r="A7" s="420" t="s">
        <v>9</v>
      </c>
      <c r="B7" s="424">
        <f t="shared" ref="B7:F7" si="6">SUM(B8:B21)</f>
        <v>44347</v>
      </c>
      <c r="C7" s="424">
        <f t="shared" si="6"/>
        <v>47008</v>
      </c>
      <c r="D7" s="421">
        <f t="shared" si="6"/>
        <v>-6508</v>
      </c>
      <c r="E7" s="421">
        <f t="shared" si="6"/>
        <v>40500</v>
      </c>
      <c r="F7" s="421">
        <f t="shared" si="6"/>
        <v>39029</v>
      </c>
      <c r="G7" s="422">
        <f t="shared" si="1"/>
        <v>-0.119917920039687</v>
      </c>
      <c r="H7" s="296" t="s">
        <v>78</v>
      </c>
      <c r="I7" s="431">
        <v>40534</v>
      </c>
      <c r="J7" s="563">
        <f>42262-252</f>
        <v>42010</v>
      </c>
      <c r="K7" s="423">
        <v>8024</v>
      </c>
      <c r="L7" s="423">
        <f t="shared" ref="L7:L36" si="7">J7+K7</f>
        <v>50034</v>
      </c>
      <c r="M7" s="431">
        <v>47582</v>
      </c>
      <c r="N7" s="422">
        <f t="shared" si="3"/>
        <v>0.173878719100015</v>
      </c>
    </row>
    <row r="8" s="409" customFormat="1" ht="35.1" customHeight="1" spans="1:20">
      <c r="A8" s="420" t="s">
        <v>10</v>
      </c>
      <c r="B8" s="425">
        <v>18247</v>
      </c>
      <c r="C8" s="564">
        <v>19300</v>
      </c>
      <c r="D8" s="565">
        <v>-5700</v>
      </c>
      <c r="E8" s="421">
        <f t="shared" ref="E8:E21" si="8">C8+D8</f>
        <v>13600</v>
      </c>
      <c r="F8" s="425">
        <v>11246</v>
      </c>
      <c r="G8" s="422">
        <f t="shared" si="1"/>
        <v>-0.383679508960377</v>
      </c>
      <c r="H8" s="296" t="s">
        <v>79</v>
      </c>
      <c r="I8" s="431"/>
      <c r="J8" s="563"/>
      <c r="K8" s="423"/>
      <c r="L8" s="423">
        <f t="shared" si="7"/>
        <v>0</v>
      </c>
      <c r="M8" s="431"/>
      <c r="N8" s="422" t="e">
        <f t="shared" si="3"/>
        <v>#DIV/0!</v>
      </c>
    </row>
    <row r="9" s="409" customFormat="1" ht="35.1" customHeight="1" spans="1:20">
      <c r="A9" s="420" t="s">
        <v>11</v>
      </c>
      <c r="B9" s="425">
        <v>5276</v>
      </c>
      <c r="C9" s="566">
        <v>5800</v>
      </c>
      <c r="D9" s="565">
        <v>-900</v>
      </c>
      <c r="E9" s="421">
        <f t="shared" si="8"/>
        <v>4900</v>
      </c>
      <c r="F9" s="425">
        <v>4717</v>
      </c>
      <c r="G9" s="422">
        <f t="shared" si="1"/>
        <v>-0.105951478392722</v>
      </c>
      <c r="H9" s="296" t="s">
        <v>80</v>
      </c>
      <c r="I9" s="431">
        <v>20</v>
      </c>
      <c r="J9" s="563">
        <v>125</v>
      </c>
      <c r="K9" s="423">
        <v>71</v>
      </c>
      <c r="L9" s="423">
        <f t="shared" si="7"/>
        <v>196</v>
      </c>
      <c r="M9" s="431">
        <v>195</v>
      </c>
      <c r="N9" s="422">
        <f t="shared" si="3"/>
        <v>8.75</v>
      </c>
    </row>
    <row r="10" s="409" customFormat="1" ht="35.1" customHeight="1" spans="1:20">
      <c r="A10" s="420" t="s">
        <v>12</v>
      </c>
      <c r="B10" s="425">
        <v>2193</v>
      </c>
      <c r="C10" s="566">
        <v>2250</v>
      </c>
      <c r="D10" s="565">
        <v>-200</v>
      </c>
      <c r="E10" s="421">
        <f t="shared" si="8"/>
        <v>2050</v>
      </c>
      <c r="F10" s="425">
        <v>1571</v>
      </c>
      <c r="G10" s="422">
        <f t="shared" si="1"/>
        <v>-0.283629730962152</v>
      </c>
      <c r="H10" s="296" t="s">
        <v>81</v>
      </c>
      <c r="I10" s="431">
        <v>14790</v>
      </c>
      <c r="J10" s="563">
        <v>12433</v>
      </c>
      <c r="K10" s="423">
        <v>2619</v>
      </c>
      <c r="L10" s="423">
        <f t="shared" si="7"/>
        <v>15052</v>
      </c>
      <c r="M10" s="431">
        <v>15116</v>
      </c>
      <c r="N10" s="422">
        <f t="shared" si="3"/>
        <v>0.0220419202163624</v>
      </c>
    </row>
    <row r="11" s="409" customFormat="1" ht="35.1" customHeight="1" spans="1:20">
      <c r="A11" s="420" t="s">
        <v>13</v>
      </c>
      <c r="B11" s="425">
        <v>921</v>
      </c>
      <c r="C11" s="566">
        <v>1250</v>
      </c>
      <c r="D11" s="565">
        <v>400</v>
      </c>
      <c r="E11" s="421">
        <f t="shared" si="8"/>
        <v>1650</v>
      </c>
      <c r="F11" s="425">
        <v>1028</v>
      </c>
      <c r="G11" s="422">
        <f t="shared" si="1"/>
        <v>0.116178067318133</v>
      </c>
      <c r="H11" s="296" t="s">
        <v>82</v>
      </c>
      <c r="I11" s="431">
        <v>115687</v>
      </c>
      <c r="J11" s="563">
        <v>82965</v>
      </c>
      <c r="K11" s="423">
        <v>16010</v>
      </c>
      <c r="L11" s="423">
        <f t="shared" si="7"/>
        <v>98975</v>
      </c>
      <c r="M11" s="431">
        <v>99902</v>
      </c>
      <c r="N11" s="422">
        <f t="shared" si="3"/>
        <v>-0.136445754492726</v>
      </c>
    </row>
    <row r="12" s="409" customFormat="1" ht="35.1" customHeight="1" spans="1:20">
      <c r="A12" s="420" t="s">
        <v>14</v>
      </c>
      <c r="B12" s="425">
        <v>2044</v>
      </c>
      <c r="C12" s="566">
        <v>2220</v>
      </c>
      <c r="D12" s="565">
        <v>-300</v>
      </c>
      <c r="E12" s="421">
        <f t="shared" si="8"/>
        <v>1920</v>
      </c>
      <c r="F12" s="425">
        <v>1808</v>
      </c>
      <c r="G12" s="422">
        <f t="shared" si="1"/>
        <v>-0.11545988258317</v>
      </c>
      <c r="H12" s="296" t="s">
        <v>83</v>
      </c>
      <c r="I12" s="431">
        <v>771</v>
      </c>
      <c r="J12" s="563">
        <v>327</v>
      </c>
      <c r="K12" s="423">
        <v>244</v>
      </c>
      <c r="L12" s="423">
        <f t="shared" si="7"/>
        <v>571</v>
      </c>
      <c r="M12" s="431">
        <v>1048</v>
      </c>
      <c r="N12" s="422">
        <f t="shared" si="3"/>
        <v>0.359273670557717</v>
      </c>
    </row>
    <row r="13" s="409" customFormat="1" ht="35.1" customHeight="1" spans="1:20">
      <c r="A13" s="420" t="s">
        <v>15</v>
      </c>
      <c r="B13" s="425">
        <v>1339</v>
      </c>
      <c r="C13" s="566">
        <v>1360</v>
      </c>
      <c r="D13" s="565">
        <v>-200</v>
      </c>
      <c r="E13" s="421">
        <f t="shared" si="8"/>
        <v>1160</v>
      </c>
      <c r="F13" s="425">
        <v>1236</v>
      </c>
      <c r="G13" s="422">
        <f t="shared" si="1"/>
        <v>-0.0769230769230769</v>
      </c>
      <c r="H13" s="393" t="s">
        <v>84</v>
      </c>
      <c r="I13" s="431">
        <v>4741</v>
      </c>
      <c r="J13" s="563">
        <v>4168</v>
      </c>
      <c r="K13" s="423">
        <v>1793</v>
      </c>
      <c r="L13" s="423">
        <f t="shared" si="7"/>
        <v>5961</v>
      </c>
      <c r="M13" s="431">
        <v>4287</v>
      </c>
      <c r="N13" s="422">
        <f t="shared" si="3"/>
        <v>-0.0957603881037756</v>
      </c>
    </row>
    <row r="14" s="409" customFormat="1" ht="35.1" customHeight="1" spans="1:20">
      <c r="A14" s="420" t="s">
        <v>16</v>
      </c>
      <c r="B14" s="425">
        <v>799</v>
      </c>
      <c r="C14" s="566">
        <v>820</v>
      </c>
      <c r="D14" s="565">
        <v>-400</v>
      </c>
      <c r="E14" s="421">
        <f t="shared" si="8"/>
        <v>420</v>
      </c>
      <c r="F14" s="425">
        <v>589</v>
      </c>
      <c r="G14" s="422">
        <f t="shared" si="1"/>
        <v>-0.262828535669587</v>
      </c>
      <c r="H14" s="296" t="s">
        <v>85</v>
      </c>
      <c r="I14" s="431">
        <v>71002</v>
      </c>
      <c r="J14" s="563">
        <v>61730</v>
      </c>
      <c r="K14" s="423">
        <v>12196</v>
      </c>
      <c r="L14" s="423">
        <f t="shared" si="7"/>
        <v>73926</v>
      </c>
      <c r="M14" s="431">
        <v>69625</v>
      </c>
      <c r="N14" s="422">
        <f t="shared" si="3"/>
        <v>-0.0193938198923974</v>
      </c>
    </row>
    <row r="15" s="409" customFormat="1" ht="35.1" customHeight="1" spans="1:20">
      <c r="A15" s="420" t="s">
        <v>17</v>
      </c>
      <c r="B15" s="425">
        <v>1753</v>
      </c>
      <c r="C15" s="566">
        <v>1380</v>
      </c>
      <c r="D15" s="565">
        <v>1700</v>
      </c>
      <c r="E15" s="421">
        <f t="shared" si="8"/>
        <v>3080</v>
      </c>
      <c r="F15" s="425">
        <v>5168</v>
      </c>
      <c r="G15" s="422">
        <f t="shared" si="1"/>
        <v>1.94808899030234</v>
      </c>
      <c r="H15" s="393" t="s">
        <v>86</v>
      </c>
      <c r="I15" s="431">
        <v>35121</v>
      </c>
      <c r="J15" s="567">
        <v>29024</v>
      </c>
      <c r="K15" s="423">
        <v>3617</v>
      </c>
      <c r="L15" s="423">
        <f t="shared" si="7"/>
        <v>32641</v>
      </c>
      <c r="M15" s="431">
        <v>35023</v>
      </c>
      <c r="N15" s="422">
        <f t="shared" si="3"/>
        <v>-0.00279035334984767</v>
      </c>
    </row>
    <row r="16" s="409" customFormat="1" ht="35.1" customHeight="1" spans="1:20">
      <c r="A16" s="420" t="s">
        <v>18</v>
      </c>
      <c r="B16" s="425">
        <v>994</v>
      </c>
      <c r="C16" s="566">
        <v>2188</v>
      </c>
      <c r="D16" s="565">
        <f>-200-500</f>
        <v>-700</v>
      </c>
      <c r="E16" s="421">
        <f t="shared" si="8"/>
        <v>1488</v>
      </c>
      <c r="F16" s="425">
        <v>1739</v>
      </c>
      <c r="G16" s="422">
        <f t="shared" si="1"/>
        <v>0.749496981891348</v>
      </c>
      <c r="H16" s="296" t="s">
        <v>87</v>
      </c>
      <c r="I16" s="431">
        <v>11340</v>
      </c>
      <c r="J16" s="563">
        <v>10317</v>
      </c>
      <c r="K16" s="423">
        <v>7855</v>
      </c>
      <c r="L16" s="423">
        <f t="shared" si="7"/>
        <v>18172</v>
      </c>
      <c r="M16" s="431">
        <v>16954</v>
      </c>
      <c r="N16" s="422">
        <f t="shared" si="3"/>
        <v>0.495061728395062</v>
      </c>
    </row>
    <row r="17" s="409" customFormat="1" ht="35.1" customHeight="1" spans="1:16">
      <c r="A17" s="420" t="s">
        <v>19</v>
      </c>
      <c r="B17" s="425">
        <v>3579</v>
      </c>
      <c r="C17" s="566">
        <v>1700</v>
      </c>
      <c r="D17" s="565">
        <v>2100</v>
      </c>
      <c r="E17" s="421">
        <f t="shared" si="8"/>
        <v>3800</v>
      </c>
      <c r="F17" s="425">
        <v>3480</v>
      </c>
      <c r="G17" s="422" t="e">
        <f>F17/#REF!-1</f>
        <v>#REF!</v>
      </c>
      <c r="H17" s="296" t="s">
        <v>88</v>
      </c>
      <c r="I17" s="431">
        <v>23295</v>
      </c>
      <c r="J17" s="567">
        <v>8666</v>
      </c>
      <c r="K17" s="423">
        <v>1690</v>
      </c>
      <c r="L17" s="423">
        <f t="shared" si="7"/>
        <v>10356</v>
      </c>
      <c r="M17" s="431">
        <v>12123</v>
      </c>
      <c r="N17" s="422">
        <f t="shared" si="3"/>
        <v>-0.479587894397939</v>
      </c>
    </row>
    <row r="18" s="409" customFormat="1" ht="35.1" customHeight="1" spans="1:16">
      <c r="A18" s="420" t="s">
        <v>20</v>
      </c>
      <c r="B18" s="425">
        <v>4906</v>
      </c>
      <c r="C18" s="566">
        <v>6320</v>
      </c>
      <c r="D18" s="565">
        <v>-2800</v>
      </c>
      <c r="E18" s="421">
        <f t="shared" si="8"/>
        <v>3520</v>
      </c>
      <c r="F18" s="425">
        <v>3709</v>
      </c>
      <c r="G18" s="422">
        <f t="shared" ref="G18:G21" si="9">F18/B17-1</f>
        <v>0.0363229952500699</v>
      </c>
      <c r="H18" s="296" t="s">
        <v>89</v>
      </c>
      <c r="I18" s="431">
        <v>119850</v>
      </c>
      <c r="J18" s="563">
        <v>92106</v>
      </c>
      <c r="K18" s="423">
        <v>30346</v>
      </c>
      <c r="L18" s="423">
        <f t="shared" si="7"/>
        <v>122452</v>
      </c>
      <c r="M18" s="431">
        <v>121305</v>
      </c>
      <c r="N18" s="422">
        <f t="shared" si="3"/>
        <v>0.0121401752190238</v>
      </c>
    </row>
    <row r="19" s="409" customFormat="1" ht="35.1" customHeight="1" spans="1:16">
      <c r="A19" s="420" t="s">
        <v>21</v>
      </c>
      <c r="B19" s="425">
        <v>2100</v>
      </c>
      <c r="C19" s="566">
        <v>2220</v>
      </c>
      <c r="D19" s="565">
        <v>400</v>
      </c>
      <c r="E19" s="421">
        <f t="shared" si="8"/>
        <v>2620</v>
      </c>
      <c r="F19" s="425">
        <v>2506</v>
      </c>
      <c r="G19" s="422">
        <f t="shared" si="9"/>
        <v>-0.489196901752956</v>
      </c>
      <c r="H19" s="296" t="s">
        <v>90</v>
      </c>
      <c r="I19" s="431">
        <v>52555</v>
      </c>
      <c r="J19" s="563">
        <v>11656</v>
      </c>
      <c r="K19" s="423">
        <v>31669</v>
      </c>
      <c r="L19" s="423">
        <f t="shared" si="7"/>
        <v>43325</v>
      </c>
      <c r="M19" s="431">
        <v>27982</v>
      </c>
      <c r="N19" s="422">
        <f t="shared" si="3"/>
        <v>-0.467567310436685</v>
      </c>
    </row>
    <row r="20" s="409" customFormat="1" ht="35.1" customHeight="1" spans="1:16">
      <c r="A20" s="420" t="s">
        <v>22</v>
      </c>
      <c r="B20" s="425">
        <v>188</v>
      </c>
      <c r="C20" s="566">
        <v>200</v>
      </c>
      <c r="D20" s="565"/>
      <c r="E20" s="421">
        <f t="shared" si="8"/>
        <v>200</v>
      </c>
      <c r="F20" s="425">
        <v>154</v>
      </c>
      <c r="G20" s="422">
        <f t="shared" si="9"/>
        <v>-0.926666666666667</v>
      </c>
      <c r="H20" s="393" t="s">
        <v>91</v>
      </c>
      <c r="I20" s="431">
        <v>463</v>
      </c>
      <c r="J20" s="563">
        <v>900</v>
      </c>
      <c r="K20" s="423">
        <v>94</v>
      </c>
      <c r="L20" s="423">
        <f t="shared" si="7"/>
        <v>994</v>
      </c>
      <c r="M20" s="431">
        <v>694</v>
      </c>
      <c r="N20" s="422">
        <f t="shared" si="3"/>
        <v>0.498920086393088</v>
      </c>
    </row>
    <row r="21" s="409" customFormat="1" ht="35.1" customHeight="1" spans="1:16">
      <c r="A21" s="420" t="s">
        <v>92</v>
      </c>
      <c r="B21" s="425">
        <v>8</v>
      </c>
      <c r="C21" s="566"/>
      <c r="D21" s="565">
        <v>92</v>
      </c>
      <c r="E21" s="421">
        <f t="shared" si="8"/>
        <v>92</v>
      </c>
      <c r="F21" s="425">
        <v>78</v>
      </c>
      <c r="G21" s="422">
        <f t="shared" si="9"/>
        <v>-0.585106382978723</v>
      </c>
      <c r="H21" s="296" t="s">
        <v>93</v>
      </c>
      <c r="I21" s="431">
        <v>582</v>
      </c>
      <c r="J21" s="244">
        <v>1500</v>
      </c>
      <c r="K21" s="423">
        <v>240</v>
      </c>
      <c r="L21" s="423">
        <f t="shared" si="7"/>
        <v>1740</v>
      </c>
      <c r="M21" s="431">
        <v>808</v>
      </c>
      <c r="N21" s="422">
        <f t="shared" si="3"/>
        <v>0.388316151202749</v>
      </c>
    </row>
    <row r="22" s="409" customFormat="1" ht="35.1" customHeight="1" spans="1:16">
      <c r="A22" s="420" t="s">
        <v>24</v>
      </c>
      <c r="B22" s="424">
        <f t="shared" ref="B22:F22" si="10">SUM(B23:B29)</f>
        <v>29558</v>
      </c>
      <c r="C22" s="429">
        <f t="shared" si="10"/>
        <v>29130</v>
      </c>
      <c r="D22" s="429">
        <v>19508</v>
      </c>
      <c r="E22" s="429">
        <v>48638</v>
      </c>
      <c r="F22" s="429">
        <f t="shared" si="10"/>
        <v>49406</v>
      </c>
      <c r="G22" s="422">
        <f t="shared" ref="G22:G29" si="11">F22/B22-1</f>
        <v>0.671493335137695</v>
      </c>
      <c r="H22" s="296" t="s">
        <v>94</v>
      </c>
      <c r="I22" s="431"/>
      <c r="J22" s="563"/>
      <c r="K22" s="423"/>
      <c r="L22" s="423">
        <f t="shared" si="7"/>
        <v>0</v>
      </c>
      <c r="M22" s="431"/>
      <c r="N22" s="422" t="e">
        <f t="shared" si="3"/>
        <v>#DIV/0!</v>
      </c>
    </row>
    <row r="23" s="409" customFormat="1" ht="35.1" customHeight="1" spans="1:16">
      <c r="A23" s="420" t="s">
        <v>95</v>
      </c>
      <c r="B23" s="420">
        <v>4205</v>
      </c>
      <c r="C23" s="566">
        <v>5000</v>
      </c>
      <c r="D23" s="565">
        <f t="shared" ref="D23:D29" si="12">E23-C23</f>
        <v>0</v>
      </c>
      <c r="E23" s="421">
        <v>5000</v>
      </c>
      <c r="F23" s="420">
        <v>5022</v>
      </c>
      <c r="G23" s="422">
        <f t="shared" si="11"/>
        <v>0.194292508917955</v>
      </c>
      <c r="H23" s="296" t="s">
        <v>96</v>
      </c>
      <c r="I23" s="431"/>
      <c r="J23" s="563"/>
      <c r="K23" s="423"/>
      <c r="L23" s="423">
        <f t="shared" si="7"/>
        <v>0</v>
      </c>
      <c r="M23" s="431"/>
      <c r="N23" s="422" t="e">
        <f t="shared" si="3"/>
        <v>#DIV/0!</v>
      </c>
    </row>
    <row r="24" s="409" customFormat="1" ht="35.1" customHeight="1" spans="1:16">
      <c r="A24" s="296" t="s">
        <v>97</v>
      </c>
      <c r="B24" s="420">
        <v>2176</v>
      </c>
      <c r="C24" s="566">
        <v>2000</v>
      </c>
      <c r="D24" s="565">
        <f t="shared" si="12"/>
        <v>0</v>
      </c>
      <c r="E24" s="421">
        <v>2000</v>
      </c>
      <c r="F24" s="420">
        <v>712</v>
      </c>
      <c r="G24" s="422">
        <f t="shared" si="11"/>
        <v>-0.672794117647059</v>
      </c>
      <c r="H24" s="393" t="s">
        <v>98</v>
      </c>
      <c r="I24" s="431">
        <v>3359</v>
      </c>
      <c r="J24" s="563">
        <v>2347</v>
      </c>
      <c r="K24" s="423">
        <v>3029</v>
      </c>
      <c r="L24" s="423">
        <f t="shared" si="7"/>
        <v>5376</v>
      </c>
      <c r="M24" s="431">
        <v>6000</v>
      </c>
      <c r="N24" s="422">
        <f t="shared" si="3"/>
        <v>0.786245906519798</v>
      </c>
    </row>
    <row r="25" s="409" customFormat="1" ht="35.1" customHeight="1" spans="1:16">
      <c r="A25" s="296" t="s">
        <v>27</v>
      </c>
      <c r="B25" s="420">
        <v>2828</v>
      </c>
      <c r="C25" s="566">
        <v>3000</v>
      </c>
      <c r="D25" s="565">
        <f t="shared" si="12"/>
        <v>0</v>
      </c>
      <c r="E25" s="421">
        <v>3000</v>
      </c>
      <c r="F25" s="420">
        <v>4591</v>
      </c>
      <c r="G25" s="422">
        <f t="shared" si="11"/>
        <v>0.623408769448373</v>
      </c>
      <c r="H25" s="296" t="s">
        <v>99</v>
      </c>
      <c r="I25" s="431">
        <v>13901</v>
      </c>
      <c r="J25" s="563">
        <v>16488</v>
      </c>
      <c r="K25" s="423">
        <v>2366</v>
      </c>
      <c r="L25" s="423">
        <f t="shared" si="7"/>
        <v>18854</v>
      </c>
      <c r="M25" s="431">
        <v>19474</v>
      </c>
      <c r="N25" s="422">
        <f t="shared" si="3"/>
        <v>0.400906409610819</v>
      </c>
    </row>
    <row r="26" s="409" customFormat="1" ht="35.1" customHeight="1" spans="1:16">
      <c r="A26" s="296" t="s">
        <v>100</v>
      </c>
      <c r="B26" s="420">
        <v>15429</v>
      </c>
      <c r="C26" s="566">
        <v>13380</v>
      </c>
      <c r="D26" s="565">
        <f t="shared" si="12"/>
        <v>19508</v>
      </c>
      <c r="E26" s="421">
        <v>32888</v>
      </c>
      <c r="F26" s="420">
        <v>35434</v>
      </c>
      <c r="G26" s="422">
        <f t="shared" si="11"/>
        <v>1.29658435413831</v>
      </c>
      <c r="H26" s="296" t="s">
        <v>101</v>
      </c>
      <c r="I26" s="431">
        <v>256</v>
      </c>
      <c r="J26" s="563">
        <v>258</v>
      </c>
      <c r="K26" s="423"/>
      <c r="L26" s="423">
        <f t="shared" si="7"/>
        <v>258</v>
      </c>
      <c r="M26" s="431">
        <v>478</v>
      </c>
      <c r="N26" s="422">
        <f t="shared" si="3"/>
        <v>0.8671875</v>
      </c>
    </row>
    <row r="27" s="409" customFormat="1" ht="35.1" customHeight="1" spans="1:16">
      <c r="A27" s="296" t="s">
        <v>29</v>
      </c>
      <c r="B27" s="430"/>
      <c r="C27" s="566"/>
      <c r="D27" s="565">
        <f ca="1" t="shared" si="12"/>
        <v>0</v>
      </c>
      <c r="E27" s="421">
        <f ca="1">C27+D27</f>
        <v>0</v>
      </c>
      <c r="F27" s="430"/>
      <c r="G27" s="422" t="e">
        <f t="shared" si="11"/>
        <v>#DIV/0!</v>
      </c>
      <c r="H27" s="393" t="s">
        <v>102</v>
      </c>
      <c r="I27" s="431">
        <v>4646</v>
      </c>
      <c r="J27" s="563">
        <v>3434</v>
      </c>
      <c r="K27" s="423">
        <v>1385</v>
      </c>
      <c r="L27" s="423">
        <f t="shared" si="7"/>
        <v>4819</v>
      </c>
      <c r="M27" s="431">
        <v>7155</v>
      </c>
      <c r="N27" s="422">
        <f t="shared" si="3"/>
        <v>0.540034438226431</v>
      </c>
    </row>
    <row r="28" s="409" customFormat="1" ht="35.1" customHeight="1" spans="1:16">
      <c r="A28" s="347" t="s">
        <v>30</v>
      </c>
      <c r="B28" s="431">
        <v>869</v>
      </c>
      <c r="C28" s="566">
        <v>300</v>
      </c>
      <c r="D28" s="565">
        <f t="shared" si="12"/>
        <v>0</v>
      </c>
      <c r="E28" s="421">
        <v>300</v>
      </c>
      <c r="F28" s="431">
        <v>403</v>
      </c>
      <c r="G28" s="422">
        <f t="shared" si="11"/>
        <v>-0.536248561565017</v>
      </c>
      <c r="H28" s="393" t="s">
        <v>103</v>
      </c>
      <c r="I28" s="431"/>
      <c r="J28" s="567">
        <v>4000</v>
      </c>
      <c r="K28" s="423"/>
      <c r="L28" s="423">
        <f t="shared" si="7"/>
        <v>4000</v>
      </c>
      <c r="M28" s="423"/>
      <c r="N28" s="422" t="e">
        <f t="shared" si="3"/>
        <v>#DIV/0!</v>
      </c>
      <c r="O28" s="568"/>
      <c r="P28" s="568"/>
    </row>
    <row r="29" s="409" customFormat="1" ht="35.1" customHeight="1" spans="1:16">
      <c r="A29" s="296" t="s">
        <v>31</v>
      </c>
      <c r="B29" s="420">
        <v>4051</v>
      </c>
      <c r="C29" s="566">
        <v>5450</v>
      </c>
      <c r="D29" s="565">
        <f t="shared" si="12"/>
        <v>0</v>
      </c>
      <c r="E29" s="421">
        <v>5450</v>
      </c>
      <c r="F29" s="420">
        <v>3244</v>
      </c>
      <c r="G29" s="422">
        <f t="shared" si="11"/>
        <v>-0.199210071587262</v>
      </c>
      <c r="H29" s="296" t="s">
        <v>104</v>
      </c>
      <c r="I29" s="431"/>
      <c r="J29" s="569"/>
      <c r="K29" s="423"/>
      <c r="L29" s="423">
        <f t="shared" si="7"/>
        <v>0</v>
      </c>
      <c r="M29" s="423"/>
      <c r="N29" s="422" t="e">
        <f t="shared" si="3"/>
        <v>#DIV/0!</v>
      </c>
      <c r="O29" s="303"/>
      <c r="P29" s="570"/>
    </row>
    <row r="30" s="409" customFormat="1" ht="35.1" customHeight="1" spans="1:16">
      <c r="A30" s="432"/>
      <c r="B30" s="432"/>
      <c r="C30" s="432"/>
      <c r="D30" s="432"/>
      <c r="E30" s="432"/>
      <c r="F30" s="432"/>
      <c r="G30" s="432"/>
      <c r="H30" s="296" t="s">
        <v>105</v>
      </c>
      <c r="I30" s="431">
        <v>11043</v>
      </c>
      <c r="J30" s="423">
        <v>12456</v>
      </c>
      <c r="K30" s="423"/>
      <c r="L30" s="423">
        <f t="shared" si="7"/>
        <v>12456</v>
      </c>
      <c r="M30" s="423">
        <v>12461</v>
      </c>
      <c r="N30" s="422">
        <f t="shared" si="3"/>
        <v>0.128407135742099</v>
      </c>
      <c r="O30" s="303"/>
      <c r="P30" s="570"/>
    </row>
    <row r="31" s="409" customFormat="1" ht="35.1" customHeight="1" spans="1:16">
      <c r="A31" s="296"/>
      <c r="B31" s="424">
        <v>0</v>
      </c>
      <c r="C31" s="428"/>
      <c r="D31" s="428"/>
      <c r="E31" s="428"/>
      <c r="F31" s="428"/>
      <c r="G31" s="422"/>
      <c r="H31" s="296" t="s">
        <v>106</v>
      </c>
      <c r="I31" s="431">
        <v>1</v>
      </c>
      <c r="J31" s="423"/>
      <c r="K31" s="423">
        <v>3</v>
      </c>
      <c r="L31" s="423">
        <f t="shared" si="7"/>
        <v>3</v>
      </c>
      <c r="M31" s="423">
        <v>3</v>
      </c>
      <c r="N31" s="422">
        <f t="shared" si="3"/>
        <v>2</v>
      </c>
      <c r="O31" s="568"/>
      <c r="P31" s="568"/>
    </row>
    <row r="32" s="410" customFormat="1" ht="35.1" customHeight="1" spans="1:16">
      <c r="A32" s="418" t="s">
        <v>107</v>
      </c>
      <c r="B32" s="434">
        <f>B33+B35+B34+B38+B42</f>
        <v>485820</v>
      </c>
      <c r="C32" s="434">
        <f>C33+C35+C34+C38+C42</f>
        <v>398476</v>
      </c>
      <c r="D32" s="434">
        <f>D33+D35+D34+D38+D42</f>
        <v>110251</v>
      </c>
      <c r="E32" s="434">
        <f>E33+E35+E34+E38+E42</f>
        <v>508727</v>
      </c>
      <c r="F32" s="434">
        <f>F33+F34+F35+F38+F42</f>
        <v>507951</v>
      </c>
      <c r="G32" s="422">
        <f t="shared" ref="G32:G42" si="13">F32/B32-1</f>
        <v>0.0455539088551316</v>
      </c>
      <c r="H32" s="418" t="s">
        <v>108</v>
      </c>
      <c r="I32" s="434">
        <f t="shared" ref="I32:K32" si="14">I33+I34+I35+I36+I37</f>
        <v>35768</v>
      </c>
      <c r="J32" s="416">
        <f t="shared" si="14"/>
        <v>77704</v>
      </c>
      <c r="K32" s="416">
        <f t="shared" si="14"/>
        <v>0</v>
      </c>
      <c r="L32" s="416">
        <f t="shared" si="7"/>
        <v>77704</v>
      </c>
      <c r="M32" s="416">
        <f>M33+M34+M35+M36+M37</f>
        <v>98171</v>
      </c>
      <c r="N32" s="422">
        <f t="shared" si="3"/>
        <v>1.74466003131291</v>
      </c>
    </row>
    <row r="33" s="409" customFormat="1" ht="35.1" customHeight="1" spans="1:20">
      <c r="A33" s="314" t="s">
        <v>109</v>
      </c>
      <c r="B33" s="424">
        <v>382580</v>
      </c>
      <c r="C33" s="314">
        <v>282015</v>
      </c>
      <c r="D33" s="314">
        <v>121251</v>
      </c>
      <c r="E33" s="314">
        <f t="shared" ref="E33:E37" si="15">C33+D33</f>
        <v>403266</v>
      </c>
      <c r="F33" s="435">
        <v>405490</v>
      </c>
      <c r="G33" s="422">
        <f t="shared" si="13"/>
        <v>0.0598829003084322</v>
      </c>
      <c r="H33" s="314" t="s">
        <v>110</v>
      </c>
      <c r="I33" s="571">
        <v>20713</v>
      </c>
      <c r="J33" s="439">
        <v>22804</v>
      </c>
      <c r="K33" s="439"/>
      <c r="L33" s="572">
        <f t="shared" si="7"/>
        <v>22804</v>
      </c>
      <c r="M33" s="436">
        <v>18173</v>
      </c>
      <c r="N33" s="422">
        <f t="shared" si="3"/>
        <v>-0.122628301066963</v>
      </c>
      <c r="P33" s="573"/>
    </row>
    <row r="34" s="409" customFormat="1" ht="35.1" customHeight="1" spans="1:20">
      <c r="A34" s="314" t="s">
        <v>111</v>
      </c>
      <c r="B34" s="424">
        <v>24825</v>
      </c>
      <c r="C34" s="437">
        <v>1064</v>
      </c>
      <c r="D34" s="437"/>
      <c r="E34" s="314">
        <f t="shared" si="15"/>
        <v>1064</v>
      </c>
      <c r="F34" s="437">
        <v>1064</v>
      </c>
      <c r="G34" s="422">
        <f t="shared" si="13"/>
        <v>-0.957139979859013</v>
      </c>
      <c r="H34" s="438" t="s">
        <v>112</v>
      </c>
      <c r="I34" s="423"/>
      <c r="J34" s="439"/>
      <c r="K34" s="439"/>
      <c r="L34" s="572">
        <f t="shared" si="7"/>
        <v>0</v>
      </c>
      <c r="M34" s="439"/>
      <c r="N34" s="422" t="e">
        <f t="shared" si="3"/>
        <v>#DIV/0!</v>
      </c>
    </row>
    <row r="35" s="409" customFormat="1" ht="35.1" customHeight="1" spans="1:20">
      <c r="A35" s="314" t="s">
        <v>113</v>
      </c>
      <c r="B35" s="424">
        <f t="shared" ref="B35:F35" si="16">SUM(B36:B37)</f>
        <v>14010</v>
      </c>
      <c r="C35" s="424">
        <f t="shared" si="16"/>
        <v>56000</v>
      </c>
      <c r="D35" s="424">
        <f t="shared" si="16"/>
        <v>-28000</v>
      </c>
      <c r="E35" s="424">
        <f t="shared" si="16"/>
        <v>28000</v>
      </c>
      <c r="F35" s="424">
        <f t="shared" si="16"/>
        <v>25000</v>
      </c>
      <c r="G35" s="422">
        <f t="shared" si="13"/>
        <v>0.784439685938615</v>
      </c>
      <c r="H35" s="314" t="s">
        <v>114</v>
      </c>
      <c r="I35" s="423">
        <v>1064</v>
      </c>
      <c r="J35" s="439"/>
      <c r="K35" s="439"/>
      <c r="L35" s="572">
        <f t="shared" si="7"/>
        <v>0</v>
      </c>
      <c r="M35" s="439">
        <v>25028</v>
      </c>
      <c r="N35" s="422">
        <f t="shared" si="3"/>
        <v>22.5225563909774</v>
      </c>
    </row>
    <row r="36" s="409" customFormat="1" ht="35.1" customHeight="1" spans="1:20">
      <c r="A36" s="314" t="s">
        <v>115</v>
      </c>
      <c r="B36" s="424">
        <v>13900</v>
      </c>
      <c r="C36" s="314">
        <v>56000</v>
      </c>
      <c r="D36" s="314">
        <v>-28000</v>
      </c>
      <c r="E36" s="314">
        <f t="shared" si="15"/>
        <v>28000</v>
      </c>
      <c r="F36" s="435">
        <v>25000</v>
      </c>
      <c r="G36" s="422">
        <f t="shared" si="13"/>
        <v>0.798561151079137</v>
      </c>
      <c r="H36" s="437" t="s">
        <v>116</v>
      </c>
      <c r="I36" s="423">
        <v>4497</v>
      </c>
      <c r="J36" s="439"/>
      <c r="K36" s="439"/>
      <c r="L36" s="572">
        <f t="shared" si="7"/>
        <v>0</v>
      </c>
      <c r="M36" s="439"/>
      <c r="N36" s="422">
        <f t="shared" si="3"/>
        <v>-1</v>
      </c>
      <c r="T36" s="440"/>
    </row>
    <row r="37" s="409" customFormat="1" ht="35.1" customHeight="1" spans="1:20">
      <c r="A37" s="314" t="s">
        <v>117</v>
      </c>
      <c r="B37" s="424">
        <v>110</v>
      </c>
      <c r="C37" s="314"/>
      <c r="D37" s="314"/>
      <c r="E37" s="314">
        <f t="shared" si="15"/>
        <v>0</v>
      </c>
      <c r="F37" s="314"/>
      <c r="G37" s="422">
        <f t="shared" si="13"/>
        <v>-1</v>
      </c>
      <c r="H37" s="314" t="s">
        <v>118</v>
      </c>
      <c r="I37" s="423">
        <f t="shared" ref="I37:M37" si="17">SUM(I38:I39)</f>
        <v>9494</v>
      </c>
      <c r="J37" s="423">
        <f t="shared" si="17"/>
        <v>54900</v>
      </c>
      <c r="K37" s="423">
        <f t="shared" si="17"/>
        <v>0</v>
      </c>
      <c r="L37" s="423">
        <f t="shared" si="17"/>
        <v>54900</v>
      </c>
      <c r="M37" s="423">
        <f t="shared" si="17"/>
        <v>54970</v>
      </c>
      <c r="N37" s="422">
        <f t="shared" si="3"/>
        <v>4.78997261428271</v>
      </c>
      <c r="T37" s="440"/>
    </row>
    <row r="38" s="409" customFormat="1" ht="35.1" customHeight="1" spans="1:20">
      <c r="A38" s="314" t="s">
        <v>119</v>
      </c>
      <c r="B38" s="424">
        <f t="shared" ref="B38:F38" si="18">SUM(B39:B41)</f>
        <v>59300</v>
      </c>
      <c r="C38" s="424">
        <f t="shared" si="18"/>
        <v>54900</v>
      </c>
      <c r="D38" s="424">
        <f t="shared" si="18"/>
        <v>17000</v>
      </c>
      <c r="E38" s="424">
        <f t="shared" si="18"/>
        <v>71900</v>
      </c>
      <c r="F38" s="424">
        <f t="shared" si="18"/>
        <v>71900</v>
      </c>
      <c r="G38" s="422">
        <f t="shared" si="13"/>
        <v>0.21247892074199</v>
      </c>
      <c r="H38" s="314" t="s">
        <v>120</v>
      </c>
      <c r="I38" s="423">
        <v>9300</v>
      </c>
      <c r="J38" s="439">
        <v>54900</v>
      </c>
      <c r="K38" s="439"/>
      <c r="L38" s="572">
        <f>J38+K38</f>
        <v>54900</v>
      </c>
      <c r="M38" s="439">
        <v>54900</v>
      </c>
      <c r="N38" s="422">
        <f t="shared" si="3"/>
        <v>4.90322580645161</v>
      </c>
      <c r="T38" s="440"/>
    </row>
    <row r="39" s="409" customFormat="1" ht="35.1" customHeight="1" spans="1:20">
      <c r="A39" s="314" t="s">
        <v>121</v>
      </c>
      <c r="B39" s="424">
        <v>50000</v>
      </c>
      <c r="C39" s="347"/>
      <c r="D39" s="347">
        <v>17000</v>
      </c>
      <c r="E39" s="314">
        <f t="shared" ref="E39:E42" si="19">C39+D39</f>
        <v>17000</v>
      </c>
      <c r="F39" s="347">
        <v>17000</v>
      </c>
      <c r="G39" s="422">
        <f t="shared" si="13"/>
        <v>-0.66</v>
      </c>
      <c r="H39" s="574" t="s">
        <v>122</v>
      </c>
      <c r="I39" s="423">
        <v>194</v>
      </c>
      <c r="J39" s="439"/>
      <c r="K39" s="439"/>
      <c r="L39" s="575">
        <f>J39+K39</f>
        <v>0</v>
      </c>
      <c r="M39" s="439">
        <v>70</v>
      </c>
      <c r="N39" s="422">
        <f t="shared" si="3"/>
        <v>-0.639175257731959</v>
      </c>
      <c r="T39" s="440"/>
    </row>
    <row r="40" s="409" customFormat="1" ht="35.1" customHeight="1" spans="1:20">
      <c r="A40" s="314" t="s">
        <v>123</v>
      </c>
      <c r="B40" s="424">
        <v>9300</v>
      </c>
      <c r="C40" s="314">
        <v>54900</v>
      </c>
      <c r="D40" s="314"/>
      <c r="E40" s="314">
        <f t="shared" si="19"/>
        <v>54900</v>
      </c>
      <c r="F40" s="314">
        <v>54900</v>
      </c>
      <c r="G40" s="422">
        <f t="shared" si="13"/>
        <v>4.90322580645161</v>
      </c>
      <c r="H40" s="574"/>
      <c r="I40" s="423"/>
      <c r="J40" s="439"/>
      <c r="K40" s="439"/>
      <c r="L40" s="575"/>
      <c r="M40" s="439"/>
      <c r="N40" s="422" t="e">
        <f t="shared" si="3"/>
        <v>#DIV/0!</v>
      </c>
    </row>
    <row r="41" s="409" customFormat="1" ht="35.1" customHeight="1" spans="1:20">
      <c r="A41" s="314" t="s">
        <v>124</v>
      </c>
      <c r="B41" s="424"/>
      <c r="C41" s="314"/>
      <c r="D41" s="314"/>
      <c r="E41" s="314">
        <f t="shared" si="19"/>
        <v>0</v>
      </c>
      <c r="F41" s="314"/>
      <c r="G41" s="422" t="e">
        <f t="shared" si="13"/>
        <v>#DIV/0!</v>
      </c>
      <c r="H41" s="437"/>
      <c r="I41" s="423"/>
      <c r="J41" s="441"/>
      <c r="K41" s="441"/>
      <c r="L41" s="441"/>
      <c r="M41" s="441"/>
      <c r="N41" s="442"/>
    </row>
    <row r="42" s="409" customFormat="1" ht="35.1" customHeight="1" spans="1:20">
      <c r="A42" s="314" t="s">
        <v>125</v>
      </c>
      <c r="B42" s="424">
        <v>5105</v>
      </c>
      <c r="C42" s="314">
        <v>4497</v>
      </c>
      <c r="D42" s="314"/>
      <c r="E42" s="314">
        <f t="shared" si="19"/>
        <v>4497</v>
      </c>
      <c r="F42" s="314">
        <v>4497</v>
      </c>
      <c r="G42" s="422">
        <f t="shared" si="13"/>
        <v>-0.119098922624878</v>
      </c>
      <c r="H42" s="438"/>
      <c r="I42" s="423"/>
      <c r="J42" s="441"/>
      <c r="K42" s="441"/>
      <c r="L42" s="441"/>
      <c r="M42" s="441"/>
      <c r="N42" s="442"/>
    </row>
    <row r="43" s="409" customFormat="1" ht="35.1" customHeight="1" spans="1:20">
      <c r="A43" s="314"/>
      <c r="B43" s="424"/>
      <c r="C43" s="314"/>
      <c r="D43" s="314"/>
      <c r="E43" s="314"/>
      <c r="F43" s="314"/>
      <c r="G43" s="422"/>
      <c r="H43" s="314"/>
      <c r="I43" s="423"/>
      <c r="J43" s="439"/>
      <c r="K43" s="439"/>
      <c r="L43" s="439"/>
      <c r="M43" s="439"/>
      <c r="N43" s="442"/>
    </row>
    <row r="44" s="409" customFormat="1" customHeight="1" spans="1:20">
      <c r="A44" s="444"/>
      <c r="B44" s="444"/>
      <c r="C44" s="444"/>
      <c r="D44" s="444"/>
      <c r="E44" s="444"/>
      <c r="F44" s="444"/>
      <c r="G44" s="445"/>
      <c r="H44" s="446"/>
      <c r="I44" s="446"/>
      <c r="J44" s="446"/>
      <c r="K44" s="446"/>
      <c r="L44" s="446"/>
      <c r="M44" s="446"/>
      <c r="N44" s="446"/>
    </row>
  </sheetData>
  <mergeCells count="1">
    <mergeCell ref="A1:H1"/>
  </mergeCells>
  <printOptions horizontalCentered="1"/>
  <pageMargins left="0.44" right="0.45" top="0.393700787401575" bottom="0" header="0.15748031496063" footer="0.31496062992126"/>
  <pageSetup paperSize="9" scale="67" fitToWidth="0" orientation="landscape" blackAndWhite="1" errors="blank"/>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zoomScale="115" zoomScaleNormal="115" workbookViewId="0">
      <pane ySplit="6" topLeftCell="A7" activePane="bottomLeft" state="frozen"/>
      <selection/>
      <selection pane="bottomLeft" activeCell="E12" sqref="E12"/>
    </sheetView>
  </sheetViews>
  <sheetFormatPr defaultColWidth="10" defaultRowHeight="13.5" outlineLevelRow="7" outlineLevelCol="6"/>
  <cols>
    <col min="1" max="1" width="20.25" style="94" customWidth="1"/>
    <col min="2" max="7" width="11.375" style="94" customWidth="1"/>
    <col min="8" max="9" width="9.75" style="94" customWidth="1"/>
    <col min="10" max="16384" width="10" style="94"/>
  </cols>
  <sheetData>
    <row r="1" s="92" customFormat="1" ht="27.2" customHeight="1" spans="1:7">
      <c r="A1" s="3" t="s">
        <v>3751</v>
      </c>
      <c r="B1" s="3"/>
    </row>
    <row r="2" s="93" customFormat="1" ht="28.7" customHeight="1" spans="1:7">
      <c r="A2" s="99" t="s">
        <v>3752</v>
      </c>
      <c r="B2" s="99"/>
      <c r="C2" s="99"/>
      <c r="D2" s="99"/>
      <c r="E2" s="99"/>
      <c r="F2" s="99"/>
      <c r="G2" s="99"/>
    </row>
    <row r="3" s="94" customFormat="1" ht="39" customHeight="1" spans="1:7">
      <c r="A3" s="101"/>
      <c r="B3" s="101"/>
      <c r="G3" s="138" t="s">
        <v>3753</v>
      </c>
    </row>
    <row r="4" s="94" customFormat="1" ht="47.1" customHeight="1" spans="1:7">
      <c r="A4" s="139" t="s">
        <v>3754</v>
      </c>
      <c r="B4" s="139" t="s">
        <v>3755</v>
      </c>
      <c r="C4" s="139"/>
      <c r="D4" s="139"/>
      <c r="E4" s="139" t="s">
        <v>3756</v>
      </c>
      <c r="F4" s="139"/>
      <c r="G4" s="139"/>
    </row>
    <row r="5" s="94" customFormat="1" ht="47.1" customHeight="1" spans="1:7">
      <c r="A5" s="139"/>
      <c r="B5" s="140"/>
      <c r="C5" s="139" t="s">
        <v>3757</v>
      </c>
      <c r="D5" s="139" t="s">
        <v>3758</v>
      </c>
      <c r="E5" s="140"/>
      <c r="F5" s="139" t="s">
        <v>3757</v>
      </c>
      <c r="G5" s="139" t="s">
        <v>3758</v>
      </c>
    </row>
    <row r="6" s="94" customFormat="1" ht="47.1" customHeight="1" spans="1:7">
      <c r="A6" s="139" t="s">
        <v>3759</v>
      </c>
      <c r="B6" s="139" t="s">
        <v>3760</v>
      </c>
      <c r="C6" s="139" t="s">
        <v>3761</v>
      </c>
      <c r="D6" s="139" t="s">
        <v>3762</v>
      </c>
      <c r="E6" s="139" t="s">
        <v>3763</v>
      </c>
      <c r="F6" s="139" t="s">
        <v>3764</v>
      </c>
      <c r="G6" s="139" t="s">
        <v>3765</v>
      </c>
    </row>
    <row r="7" s="94" customFormat="1" ht="47.1" customHeight="1" spans="1:7">
      <c r="A7" s="141" t="s">
        <v>3766</v>
      </c>
      <c r="B7" s="141">
        <f>SUM(C7:D7)</f>
        <v>78.8</v>
      </c>
      <c r="C7" s="141">
        <v>36.5</v>
      </c>
      <c r="D7" s="141">
        <v>42.3</v>
      </c>
      <c r="E7" s="141">
        <f>SUM(F7:G7)</f>
        <v>78.65</v>
      </c>
      <c r="F7" s="141">
        <v>36.4</v>
      </c>
      <c r="G7" s="141">
        <v>42.25</v>
      </c>
    </row>
    <row r="8" spans="1:7">
      <c r="A8" s="142" t="s">
        <v>37</v>
      </c>
    </row>
  </sheetData>
  <mergeCells count="5">
    <mergeCell ref="A1:B1"/>
    <mergeCell ref="A2:G2"/>
    <mergeCell ref="B4:D4"/>
    <mergeCell ref="E4:G4"/>
    <mergeCell ref="A4:A5"/>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H9" sqref="H9"/>
    </sheetView>
  </sheetViews>
  <sheetFormatPr defaultColWidth="10" defaultRowHeight="13.5"/>
  <cols>
    <col min="1" max="1" width="10.1333333333333" style="94" customWidth="1"/>
    <col min="2" max="2" width="16" style="94" customWidth="1"/>
    <col min="3" max="3" width="16.5" style="94" customWidth="1"/>
    <col min="4" max="16384" width="10" style="94"/>
  </cols>
  <sheetData>
    <row r="1" s="127" customFormat="1" ht="26.25" customHeight="1" spans="1:10">
      <c r="A1" s="97" t="s">
        <v>3767</v>
      </c>
    </row>
    <row r="2" s="93" customFormat="1" ht="28.7" customHeight="1" spans="1:10">
      <c r="A2" s="128" t="s">
        <v>3768</v>
      </c>
      <c r="B2" s="128"/>
      <c r="C2" s="128"/>
      <c r="D2" s="128"/>
      <c r="E2" s="128"/>
      <c r="F2" s="128"/>
      <c r="G2" s="128"/>
      <c r="H2" s="128"/>
      <c r="I2" s="128"/>
    </row>
    <row r="3" ht="14.25" customHeight="1" spans="1:10">
      <c r="A3" s="101"/>
      <c r="B3" s="101"/>
      <c r="C3" s="129"/>
      <c r="I3" s="129" t="s">
        <v>3753</v>
      </c>
    </row>
    <row r="4" ht="46.5" customHeight="1" spans="1:10">
      <c r="A4" s="130" t="s">
        <v>3769</v>
      </c>
      <c r="B4" s="130"/>
      <c r="C4" s="130"/>
      <c r="D4" s="130" t="s">
        <v>3770</v>
      </c>
      <c r="E4" s="130"/>
      <c r="F4" s="130"/>
      <c r="G4" s="130" t="s">
        <v>3771</v>
      </c>
      <c r="H4" s="130"/>
      <c r="I4" s="130"/>
    </row>
    <row r="5" ht="56.25" customHeight="1" spans="1:10">
      <c r="A5" s="130" t="s">
        <v>3746</v>
      </c>
      <c r="B5" s="130" t="s">
        <v>3772</v>
      </c>
      <c r="C5" s="130" t="s">
        <v>3773</v>
      </c>
      <c r="D5" s="130" t="s">
        <v>3746</v>
      </c>
      <c r="E5" s="130" t="s">
        <v>3772</v>
      </c>
      <c r="F5" s="130" t="s">
        <v>3773</v>
      </c>
      <c r="G5" s="130" t="s">
        <v>3746</v>
      </c>
      <c r="H5" s="130" t="s">
        <v>3772</v>
      </c>
      <c r="I5" s="130" t="s">
        <v>3773</v>
      </c>
    </row>
    <row r="6" ht="56.25" customHeight="1" spans="1:10">
      <c r="A6" s="131">
        <v>19.49</v>
      </c>
      <c r="B6" s="131">
        <v>7.19</v>
      </c>
      <c r="C6" s="131">
        <v>12.3</v>
      </c>
      <c r="D6" s="132">
        <v>5.49</v>
      </c>
      <c r="E6" s="133">
        <v>5.49</v>
      </c>
      <c r="F6" s="133"/>
      <c r="G6" s="132">
        <v>14</v>
      </c>
      <c r="H6" s="133">
        <v>1.7</v>
      </c>
      <c r="I6" s="133">
        <v>12.3</v>
      </c>
    </row>
    <row r="7" ht="56.25" customHeight="1" spans="1:10">
      <c r="A7" s="134" t="s">
        <v>3774</v>
      </c>
      <c r="B7" s="134"/>
      <c r="C7" s="134"/>
      <c r="D7" s="134"/>
      <c r="E7" s="134"/>
      <c r="F7" s="134"/>
      <c r="G7" s="134"/>
      <c r="H7" s="134"/>
      <c r="I7" s="134"/>
      <c r="J7" s="135"/>
    </row>
    <row r="8" ht="56.25" customHeight="1" spans="1:10">
      <c r="A8" s="136"/>
      <c r="B8" s="137"/>
      <c r="C8" s="137"/>
    </row>
    <row r="9" ht="56.25" customHeight="1" spans="1:10">
      <c r="A9" s="136"/>
      <c r="B9" s="137"/>
      <c r="C9" s="137"/>
    </row>
    <row r="10" ht="56.25" customHeight="1" spans="1:10">
      <c r="A10" s="136"/>
      <c r="B10" s="137"/>
      <c r="C10" s="137"/>
    </row>
    <row r="11" ht="56.25" customHeight="1" spans="1:10">
      <c r="A11" s="136"/>
      <c r="B11" s="137"/>
      <c r="C11" s="137"/>
    </row>
    <row r="12" ht="56.25" customHeight="1" spans="1:10">
      <c r="A12" s="136"/>
      <c r="B12" s="137"/>
      <c r="C12" s="137"/>
    </row>
    <row r="13" ht="56.25" customHeight="1" spans="1:10">
      <c r="A13" s="136"/>
      <c r="B13" s="137"/>
      <c r="C13" s="137"/>
    </row>
    <row r="14" ht="38.25" customHeight="1" spans="1:10">
      <c r="A14" s="101"/>
      <c r="B14" s="101"/>
      <c r="C14" s="101"/>
    </row>
  </sheetData>
  <mergeCells count="6">
    <mergeCell ref="A2:I2"/>
    <mergeCell ref="A4:C4"/>
    <mergeCell ref="D4:F4"/>
    <mergeCell ref="G4:I4"/>
    <mergeCell ref="A7:I7"/>
    <mergeCell ref="A14:C14"/>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4" workbookViewId="0">
      <selection activeCell="E8" sqref="E8"/>
    </sheetView>
  </sheetViews>
  <sheetFormatPr defaultColWidth="10" defaultRowHeight="13.5" outlineLevelCol="2"/>
  <cols>
    <col min="1" max="1" width="49.25" style="112" customWidth="1"/>
    <col min="2" max="3" width="19.75" style="112" customWidth="1"/>
    <col min="4" max="16384" width="10" style="112"/>
  </cols>
  <sheetData>
    <row r="1" s="111" customFormat="1" ht="26.25" customHeight="1" spans="1:3">
      <c r="A1" s="113" t="s">
        <v>3775</v>
      </c>
      <c r="B1" s="114"/>
    </row>
    <row r="2" s="84" customFormat="1" ht="44" customHeight="1" spans="1:3">
      <c r="A2" s="86" t="s">
        <v>3776</v>
      </c>
      <c r="B2" s="86"/>
      <c r="C2" s="86"/>
    </row>
    <row r="3" s="112" customFormat="1" ht="25.5" customHeight="1" spans="1:3">
      <c r="A3" s="91"/>
      <c r="B3" s="91"/>
      <c r="C3" s="115" t="s">
        <v>3753</v>
      </c>
    </row>
    <row r="4" s="112" customFormat="1" ht="46.5" customHeight="1" spans="1:3">
      <c r="A4" s="116" t="s">
        <v>3777</v>
      </c>
      <c r="B4" s="117" t="s">
        <v>71</v>
      </c>
      <c r="C4" s="118" t="s">
        <v>74</v>
      </c>
    </row>
    <row r="5" s="112" customFormat="1" ht="56.25" customHeight="1" spans="1:3">
      <c r="A5" s="119" t="s">
        <v>3778</v>
      </c>
      <c r="B5" s="120"/>
      <c r="C5" s="121">
        <v>34.71</v>
      </c>
    </row>
    <row r="6" s="112" customFormat="1" ht="56.25" customHeight="1" spans="1:3">
      <c r="A6" s="119" t="s">
        <v>3779</v>
      </c>
      <c r="B6" s="120"/>
      <c r="C6" s="121">
        <v>36.5</v>
      </c>
    </row>
    <row r="7" s="112" customFormat="1" ht="56.25" customHeight="1" spans="1:3">
      <c r="A7" s="119" t="s">
        <v>3780</v>
      </c>
      <c r="B7" s="120"/>
      <c r="C7" s="121">
        <v>7.19</v>
      </c>
    </row>
    <row r="8" s="112" customFormat="1" ht="56.25" customHeight="1" spans="1:3">
      <c r="A8" s="119" t="s">
        <v>3781</v>
      </c>
      <c r="B8" s="120"/>
      <c r="C8" s="121"/>
    </row>
    <row r="9" s="112" customFormat="1" ht="56.25" customHeight="1" spans="1:3">
      <c r="A9" s="119" t="s">
        <v>3782</v>
      </c>
      <c r="B9" s="120"/>
      <c r="C9" s="121">
        <v>7.19</v>
      </c>
    </row>
    <row r="10" s="112" customFormat="1" ht="56.25" customHeight="1" spans="1:3">
      <c r="A10" s="119" t="s">
        <v>3783</v>
      </c>
      <c r="B10" s="120"/>
      <c r="C10" s="121">
        <v>5.49</v>
      </c>
    </row>
    <row r="11" s="112" customFormat="1" ht="56.25" customHeight="1" spans="1:3">
      <c r="A11" s="119" t="s">
        <v>3784</v>
      </c>
      <c r="B11" s="120"/>
      <c r="C11" s="122">
        <v>0.007</v>
      </c>
    </row>
    <row r="12" s="112" customFormat="1" ht="56.25" customHeight="1" spans="1:3">
      <c r="A12" s="119" t="s">
        <v>3785</v>
      </c>
      <c r="B12" s="120"/>
      <c r="C12" s="121">
        <v>36.4</v>
      </c>
    </row>
    <row r="13" s="112" customFormat="1" ht="56.25" customHeight="1" spans="1:3">
      <c r="A13" s="119" t="s">
        <v>3786</v>
      </c>
      <c r="B13" s="120"/>
      <c r="C13" s="123"/>
    </row>
    <row r="14" s="112" customFormat="1" ht="56.25" customHeight="1" spans="1:3">
      <c r="A14" s="124" t="s">
        <v>3787</v>
      </c>
      <c r="B14" s="125"/>
      <c r="C14" s="126"/>
    </row>
    <row r="15" s="112" customFormat="1" ht="38.25" customHeight="1" spans="1:3">
      <c r="A15" s="91" t="s">
        <v>3788</v>
      </c>
      <c r="B15" s="91"/>
      <c r="C15" s="91"/>
    </row>
  </sheetData>
  <mergeCells count="2">
    <mergeCell ref="A2:C2"/>
    <mergeCell ref="A15:C1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4" workbookViewId="0">
      <selection activeCell="F6" sqref="F6"/>
    </sheetView>
  </sheetViews>
  <sheetFormatPr defaultColWidth="10" defaultRowHeight="13.5" outlineLevelCol="3"/>
  <cols>
    <col min="1" max="1" width="47.125" style="94" customWidth="1"/>
    <col min="2" max="2" width="17.5" style="94" customWidth="1"/>
    <col min="3" max="3" width="17.5" style="96" customWidth="1"/>
    <col min="4" max="4" width="9.75" style="94" customWidth="1"/>
    <col min="5" max="16384" width="10" style="94"/>
  </cols>
  <sheetData>
    <row r="1" s="92" customFormat="1" ht="18" customHeight="1" spans="1:4">
      <c r="A1" s="97" t="s">
        <v>3789</v>
      </c>
      <c r="C1" s="98"/>
    </row>
    <row r="2" s="93" customFormat="1" ht="48" customHeight="1" spans="1:4">
      <c r="A2" s="99" t="s">
        <v>3790</v>
      </c>
      <c r="B2" s="99"/>
      <c r="C2" s="100"/>
    </row>
    <row r="3" s="94" customFormat="1" ht="33" customHeight="1" spans="1:4">
      <c r="A3" s="101"/>
      <c r="B3" s="101"/>
      <c r="C3" s="102" t="s">
        <v>3753</v>
      </c>
    </row>
    <row r="4" s="94" customFormat="1" ht="65.1" customHeight="1" spans="1:4">
      <c r="A4" s="103" t="s">
        <v>3777</v>
      </c>
      <c r="B4" s="103" t="s">
        <v>71</v>
      </c>
      <c r="C4" s="104" t="s">
        <v>74</v>
      </c>
    </row>
    <row r="5" s="94" customFormat="1" ht="65.1" customHeight="1" spans="1:4">
      <c r="A5" s="105" t="s">
        <v>3791</v>
      </c>
      <c r="B5" s="106"/>
      <c r="C5" s="107">
        <v>29.95</v>
      </c>
    </row>
    <row r="6" s="94" customFormat="1" ht="65.1" customHeight="1" spans="1:4">
      <c r="A6" s="105" t="s">
        <v>3792</v>
      </c>
      <c r="B6" s="106"/>
      <c r="C6" s="107">
        <v>42.3</v>
      </c>
    </row>
    <row r="7" s="94" customFormat="1" ht="65.1" customHeight="1" spans="1:4">
      <c r="A7" s="105" t="s">
        <v>3793</v>
      </c>
      <c r="B7" s="106"/>
      <c r="C7" s="107">
        <v>12.3</v>
      </c>
    </row>
    <row r="8" s="94" customFormat="1" ht="65.1" customHeight="1" spans="1:4">
      <c r="A8" s="105" t="s">
        <v>3794</v>
      </c>
      <c r="B8" s="106"/>
      <c r="C8" s="107"/>
    </row>
    <row r="9" s="94" customFormat="1" ht="65.1" customHeight="1" spans="1:4">
      <c r="A9" s="105" t="s">
        <v>3795</v>
      </c>
      <c r="B9" s="106"/>
      <c r="C9" s="107">
        <v>42.25</v>
      </c>
    </row>
    <row r="10" s="95" customFormat="1" ht="65.1" customHeight="1" spans="1:4">
      <c r="A10" s="105" t="s">
        <v>3796</v>
      </c>
      <c r="B10" s="108"/>
      <c r="C10" s="109"/>
      <c r="D10" s="110"/>
    </row>
    <row r="11" s="95" customFormat="1" ht="65.1" customHeight="1" spans="1:4">
      <c r="A11" s="105" t="s">
        <v>3797</v>
      </c>
      <c r="B11" s="108"/>
      <c r="C11" s="109"/>
      <c r="D11" s="110"/>
    </row>
    <row r="12" ht="32" customHeight="1" spans="1:4">
      <c r="A12" s="91" t="s">
        <v>3798</v>
      </c>
      <c r="B12" s="91"/>
      <c r="C12" s="91"/>
    </row>
  </sheetData>
  <mergeCells count="2">
    <mergeCell ref="A2:C2"/>
    <mergeCell ref="A12:C12"/>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pane ySplit="4" topLeftCell="A5" activePane="bottomLeft" state="frozen"/>
      <selection/>
      <selection pane="bottomLeft" activeCell="F6" sqref="F6"/>
    </sheetView>
  </sheetViews>
  <sheetFormatPr defaultColWidth="10" defaultRowHeight="13.5" outlineLevelCol="3"/>
  <cols>
    <col min="1" max="1" width="33.375" customWidth="1"/>
    <col min="2" max="2" width="16.75" customWidth="1"/>
    <col min="3" max="4" width="18" customWidth="1"/>
    <col min="5" max="5" width="9.75" customWidth="1"/>
  </cols>
  <sheetData>
    <row r="1" s="83" customFormat="1" ht="24" customHeight="1" spans="1:4">
      <c r="A1" s="85" t="s">
        <v>3799</v>
      </c>
    </row>
    <row r="2" s="84" customFormat="1" ht="28.7" customHeight="1" spans="1:4">
      <c r="A2" s="86" t="s">
        <v>3800</v>
      </c>
      <c r="B2" s="86"/>
      <c r="C2" s="86"/>
      <c r="D2" s="86"/>
    </row>
    <row r="3" customFormat="1" ht="24" customHeight="1" spans="1:4">
      <c r="D3" s="87" t="s">
        <v>3753</v>
      </c>
    </row>
    <row r="4" customFormat="1" ht="28.5" customHeight="1" spans="1:4">
      <c r="A4" s="88" t="s">
        <v>3777</v>
      </c>
      <c r="B4" s="88" t="s">
        <v>3801</v>
      </c>
      <c r="C4" s="88" t="s">
        <v>3802</v>
      </c>
      <c r="D4" s="88" t="s">
        <v>3803</v>
      </c>
    </row>
    <row r="5" customFormat="1" ht="28.5" customHeight="1" spans="1:4">
      <c r="A5" s="89" t="s">
        <v>3804</v>
      </c>
      <c r="B5" s="90" t="s">
        <v>3805</v>
      </c>
      <c r="C5" s="90">
        <f>C6+C8</f>
        <v>19.49</v>
      </c>
      <c r="D5" s="90"/>
    </row>
    <row r="6" customFormat="1" ht="28.5" customHeight="1" spans="1:4">
      <c r="A6" s="89" t="s">
        <v>3806</v>
      </c>
      <c r="B6" s="90" t="s">
        <v>3761</v>
      </c>
      <c r="C6" s="90">
        <v>7.19</v>
      </c>
      <c r="D6" s="90"/>
    </row>
    <row r="7" customFormat="1" ht="28.5" customHeight="1" spans="1:4">
      <c r="A7" s="89" t="s">
        <v>3807</v>
      </c>
      <c r="B7" s="90" t="s">
        <v>3762</v>
      </c>
      <c r="C7" s="90">
        <v>5.49</v>
      </c>
      <c r="D7" s="90"/>
    </row>
    <row r="8" customFormat="1" ht="28.5" customHeight="1" spans="1:4">
      <c r="A8" s="89" t="s">
        <v>3808</v>
      </c>
      <c r="B8" s="90" t="s">
        <v>3809</v>
      </c>
      <c r="C8" s="90">
        <v>12.3</v>
      </c>
      <c r="D8" s="90"/>
    </row>
    <row r="9" customFormat="1" ht="28.5" customHeight="1" spans="1:4">
      <c r="A9" s="89" t="s">
        <v>3807</v>
      </c>
      <c r="B9" s="90" t="s">
        <v>3764</v>
      </c>
      <c r="C9" s="90">
        <v>0</v>
      </c>
      <c r="D9" s="90"/>
    </row>
    <row r="10" customFormat="1" ht="28.5" customHeight="1" spans="1:4">
      <c r="A10" s="89" t="s">
        <v>3810</v>
      </c>
      <c r="B10" s="90" t="s">
        <v>3811</v>
      </c>
      <c r="C10" s="90">
        <v>5.49</v>
      </c>
      <c r="D10" s="90"/>
    </row>
    <row r="11" customFormat="1" ht="28.5" customHeight="1" spans="1:4">
      <c r="A11" s="89" t="s">
        <v>3806</v>
      </c>
      <c r="B11" s="90" t="s">
        <v>3812</v>
      </c>
      <c r="C11" s="90">
        <v>5.49</v>
      </c>
      <c r="D11" s="90"/>
    </row>
    <row r="12" customFormat="1" ht="28.5" customHeight="1" spans="1:4">
      <c r="A12" s="89" t="s">
        <v>3808</v>
      </c>
      <c r="B12" s="90" t="s">
        <v>3813</v>
      </c>
      <c r="C12" s="90">
        <v>0</v>
      </c>
      <c r="D12" s="90"/>
    </row>
    <row r="13" customFormat="1" ht="28.5" customHeight="1" spans="1:4">
      <c r="A13" s="89" t="s">
        <v>3814</v>
      </c>
      <c r="B13" s="90" t="s">
        <v>3815</v>
      </c>
      <c r="C13" s="90">
        <v>2.41</v>
      </c>
      <c r="D13" s="90"/>
    </row>
    <row r="14" customFormat="1" ht="28.5" customHeight="1" spans="1:4">
      <c r="A14" s="89" t="s">
        <v>3806</v>
      </c>
      <c r="B14" s="90" t="s">
        <v>3816</v>
      </c>
      <c r="C14" s="90">
        <v>1.25</v>
      </c>
      <c r="D14" s="90"/>
    </row>
    <row r="15" customFormat="1" ht="28.5" customHeight="1" spans="1:4">
      <c r="A15" s="89" t="s">
        <v>3808</v>
      </c>
      <c r="B15" s="90" t="s">
        <v>3817</v>
      </c>
      <c r="C15" s="90">
        <v>1.16</v>
      </c>
      <c r="D15" s="90"/>
    </row>
    <row r="16" customFormat="1" ht="28.5" customHeight="1" spans="1:4">
      <c r="A16" s="89" t="s">
        <v>3818</v>
      </c>
      <c r="B16" s="90" t="s">
        <v>3819</v>
      </c>
      <c r="C16" s="90">
        <v>0.8</v>
      </c>
      <c r="D16" s="90"/>
    </row>
    <row r="17" customFormat="1" ht="28.5" customHeight="1" spans="1:4">
      <c r="A17" s="89" t="s">
        <v>3806</v>
      </c>
      <c r="B17" s="90" t="s">
        <v>3820</v>
      </c>
      <c r="C17" s="90">
        <v>0.8</v>
      </c>
      <c r="D17" s="90"/>
    </row>
    <row r="18" customFormat="1" ht="28.5" customHeight="1" spans="1:4">
      <c r="A18" s="89" t="s">
        <v>3821</v>
      </c>
      <c r="B18" s="90"/>
      <c r="C18" s="90">
        <v>0.8</v>
      </c>
      <c r="D18" s="90"/>
    </row>
    <row r="19" customFormat="1" ht="28.5" customHeight="1" spans="1:4">
      <c r="A19" s="89" t="s">
        <v>3822</v>
      </c>
      <c r="B19" s="90" t="s">
        <v>3823</v>
      </c>
      <c r="C19" s="90">
        <v>0</v>
      </c>
      <c r="D19" s="90"/>
    </row>
    <row r="20" customFormat="1" ht="28.5" customHeight="1" spans="1:4">
      <c r="A20" s="89" t="s">
        <v>3808</v>
      </c>
      <c r="B20" s="90" t="s">
        <v>3824</v>
      </c>
      <c r="C20" s="90">
        <v>0</v>
      </c>
      <c r="D20" s="90">
        <v>0</v>
      </c>
    </row>
    <row r="21" customFormat="1" ht="28.5" customHeight="1" spans="1:4">
      <c r="A21" s="89" t="s">
        <v>3821</v>
      </c>
      <c r="B21" s="90"/>
      <c r="C21" s="90">
        <v>0</v>
      </c>
      <c r="D21" s="90">
        <v>0</v>
      </c>
    </row>
    <row r="22" customFormat="1" ht="28.5" customHeight="1" spans="1:4">
      <c r="A22" s="89" t="s">
        <v>3825</v>
      </c>
      <c r="B22" s="90" t="s">
        <v>3826</v>
      </c>
      <c r="C22" s="90">
        <v>0</v>
      </c>
      <c r="D22" s="90"/>
    </row>
    <row r="23" customFormat="1" ht="28.5" customHeight="1" spans="1:4">
      <c r="A23" s="89" t="s">
        <v>3827</v>
      </c>
      <c r="B23" s="90" t="s">
        <v>3828</v>
      </c>
      <c r="C23" s="90">
        <v>2.64</v>
      </c>
      <c r="D23" s="90"/>
    </row>
    <row r="24" customFormat="1" ht="28.5" customHeight="1" spans="1:4">
      <c r="A24" s="89" t="s">
        <v>3806</v>
      </c>
      <c r="B24" s="90" t="s">
        <v>3829</v>
      </c>
      <c r="C24" s="90">
        <v>1.24</v>
      </c>
      <c r="D24" s="90"/>
    </row>
    <row r="25" customFormat="1" ht="28.5" customHeight="1" spans="1:4">
      <c r="A25" s="89" t="s">
        <v>3808</v>
      </c>
      <c r="B25" s="90" t="s">
        <v>3830</v>
      </c>
      <c r="C25" s="90">
        <v>1.4</v>
      </c>
      <c r="D25" s="90"/>
    </row>
    <row r="26" customFormat="1" ht="43.5" customHeight="1" spans="1:4">
      <c r="A26" s="91" t="s">
        <v>37</v>
      </c>
      <c r="B26" s="91"/>
      <c r="C26" s="91"/>
      <c r="D26" s="91"/>
    </row>
  </sheetData>
  <mergeCells count="2">
    <mergeCell ref="A2:D2"/>
    <mergeCell ref="A26:D26"/>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I8" sqref="I8"/>
    </sheetView>
  </sheetViews>
  <sheetFormatPr defaultColWidth="10" defaultRowHeight="13.5" outlineLevelCol="2"/>
  <cols>
    <col min="1" max="1" width="40" style="74" customWidth="1"/>
    <col min="2" max="3" width="15.875" style="74" customWidth="1"/>
    <col min="4" max="4" width="9.75" style="74" customWidth="1"/>
    <col min="5" max="16384" width="10" style="74"/>
  </cols>
  <sheetData>
    <row r="1" s="72" customFormat="1" ht="21" customHeight="1" spans="1:3">
      <c r="A1" s="75" t="s">
        <v>3831</v>
      </c>
      <c r="B1" s="76"/>
      <c r="C1" s="76"/>
    </row>
    <row r="2" s="73" customFormat="1" ht="28.7" customHeight="1" spans="1:3">
      <c r="A2" s="77" t="s">
        <v>3832</v>
      </c>
      <c r="B2" s="77"/>
      <c r="C2" s="77"/>
    </row>
    <row r="3" s="74" customFormat="1" ht="22.5" customHeight="1" spans="1:3">
      <c r="B3" s="78"/>
      <c r="C3" s="79" t="s">
        <v>3753</v>
      </c>
    </row>
    <row r="4" s="74" customFormat="1" ht="57.75" customHeight="1" spans="1:3">
      <c r="A4" s="80" t="s">
        <v>3638</v>
      </c>
      <c r="B4" s="80" t="s">
        <v>3801</v>
      </c>
      <c r="C4" s="80" t="s">
        <v>3803</v>
      </c>
    </row>
    <row r="5" s="74" customFormat="1" ht="57.75" customHeight="1" spans="1:3">
      <c r="A5" s="81" t="s">
        <v>3833</v>
      </c>
      <c r="B5" s="82" t="s">
        <v>3760</v>
      </c>
      <c r="C5" s="81"/>
    </row>
    <row r="6" s="74" customFormat="1" ht="57.75" customHeight="1" spans="1:3">
      <c r="A6" s="81" t="s">
        <v>3834</v>
      </c>
      <c r="B6" s="82" t="s">
        <v>3761</v>
      </c>
      <c r="C6" s="81">
        <v>36.5</v>
      </c>
    </row>
    <row r="7" s="74" customFormat="1" ht="57.75" customHeight="1" spans="1:3">
      <c r="A7" s="81" t="s">
        <v>3835</v>
      </c>
      <c r="B7" s="82" t="s">
        <v>3762</v>
      </c>
      <c r="C7" s="81">
        <v>42.3</v>
      </c>
    </row>
    <row r="8" s="74" customFormat="1" ht="57.75" customHeight="1" spans="1:3">
      <c r="A8" s="81" t="s">
        <v>3836</v>
      </c>
      <c r="B8" s="82" t="s">
        <v>3763</v>
      </c>
      <c r="C8" s="81"/>
    </row>
    <row r="9" s="74" customFormat="1" ht="57.75" customHeight="1" spans="1:3">
      <c r="A9" s="81" t="s">
        <v>3834</v>
      </c>
      <c r="B9" s="82" t="s">
        <v>3764</v>
      </c>
      <c r="C9" s="81"/>
    </row>
    <row r="10" s="74" customFormat="1" ht="57.75" customHeight="1" spans="1:3">
      <c r="A10" s="81" t="s">
        <v>3835</v>
      </c>
      <c r="B10" s="82" t="s">
        <v>3765</v>
      </c>
      <c r="C10" s="81"/>
    </row>
    <row r="11" s="74" customFormat="1" ht="41.45" customHeight="1" spans="1:3">
      <c r="A11" s="78" t="s">
        <v>3837</v>
      </c>
      <c r="B11" s="78"/>
      <c r="C11" s="78"/>
    </row>
  </sheetData>
  <mergeCells count="2">
    <mergeCell ref="A2:C2"/>
    <mergeCell ref="A11:C11"/>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pane ySplit="4" topLeftCell="A5" activePane="bottomLeft" state="frozen"/>
      <selection/>
      <selection pane="bottomLeft" activeCell="E13" sqref="E13"/>
    </sheetView>
  </sheetViews>
  <sheetFormatPr defaultColWidth="10" defaultRowHeight="13.5" outlineLevelRow="7" outlineLevelCol="5"/>
  <cols>
    <col min="1" max="1" width="5.88333333333333" style="61" customWidth="1"/>
    <col min="2" max="2" width="10.25" style="61" customWidth="1"/>
    <col min="3" max="3" width="35.8833333333333" style="61" customWidth="1"/>
    <col min="4" max="4" width="13.3833333333333" style="61" customWidth="1"/>
    <col min="5" max="5" width="16.75" style="61" customWidth="1"/>
    <col min="6" max="6" width="14.8833333333333" style="61" customWidth="1"/>
    <col min="7" max="7" width="9.75" style="61" customWidth="1"/>
    <col min="8" max="16384" width="10" style="61"/>
  </cols>
  <sheetData>
    <row r="1" s="59" customFormat="1" ht="19.5" customHeight="1" spans="1:6">
      <c r="A1" s="3" t="s">
        <v>3838</v>
      </c>
      <c r="B1" s="3"/>
    </row>
    <row r="2" s="60" customFormat="1" ht="28.7" customHeight="1" spans="1:6">
      <c r="A2" s="62" t="s">
        <v>3839</v>
      </c>
      <c r="B2" s="62"/>
      <c r="C2" s="62"/>
      <c r="D2" s="62"/>
      <c r="E2" s="62"/>
      <c r="F2" s="62"/>
    </row>
    <row r="3" ht="14.25" customHeight="1" spans="1:6">
      <c r="A3" s="63" t="s">
        <v>3753</v>
      </c>
      <c r="B3" s="63"/>
      <c r="C3" s="63"/>
      <c r="D3" s="63"/>
      <c r="E3" s="63"/>
      <c r="F3" s="63"/>
    </row>
    <row r="4" ht="62.25" customHeight="1" spans="1:6">
      <c r="A4" s="64" t="s">
        <v>3840</v>
      </c>
      <c r="B4" s="64" t="s">
        <v>3841</v>
      </c>
      <c r="C4" s="64" t="s">
        <v>3842</v>
      </c>
      <c r="D4" s="64" t="s">
        <v>3843</v>
      </c>
      <c r="E4" s="64" t="s">
        <v>3844</v>
      </c>
      <c r="F4" s="64" t="s">
        <v>3845</v>
      </c>
    </row>
    <row r="5" ht="62.25" customHeight="1" spans="1:6">
      <c r="A5" s="65">
        <v>1</v>
      </c>
      <c r="B5" s="66"/>
      <c r="C5" s="67" t="s">
        <v>3846</v>
      </c>
      <c r="D5" s="66"/>
      <c r="E5" s="68" t="s">
        <v>3772</v>
      </c>
      <c r="F5" s="66"/>
    </row>
    <row r="6" ht="62.25" customHeight="1" spans="1:6">
      <c r="A6" s="65">
        <v>2</v>
      </c>
      <c r="B6" s="66"/>
      <c r="C6" s="67" t="s">
        <v>3847</v>
      </c>
      <c r="D6" s="66"/>
      <c r="E6" s="68" t="s">
        <v>3773</v>
      </c>
      <c r="F6" s="66"/>
    </row>
    <row r="7" ht="62.25" customHeight="1" spans="1:6">
      <c r="A7" s="65">
        <v>3</v>
      </c>
      <c r="B7" s="69"/>
      <c r="C7" s="69"/>
      <c r="D7" s="69"/>
      <c r="E7" s="69"/>
      <c r="F7" s="70"/>
    </row>
    <row r="8" ht="33" customHeight="1" spans="1:6">
      <c r="A8" s="71" t="s">
        <v>3848</v>
      </c>
      <c r="B8" s="71"/>
      <c r="C8" s="71"/>
      <c r="D8" s="71"/>
      <c r="E8" s="71"/>
      <c r="F8" s="71"/>
    </row>
  </sheetData>
  <mergeCells count="4">
    <mergeCell ref="A1:B1"/>
    <mergeCell ref="A2:F2"/>
    <mergeCell ref="A3:F3"/>
    <mergeCell ref="A8:F8"/>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7" sqref="H7"/>
    </sheetView>
  </sheetViews>
  <sheetFormatPr defaultColWidth="9" defaultRowHeight="13.5" outlineLevelCol="5"/>
  <cols>
    <col min="1" max="1" width="17.6333333333333" style="25" customWidth="1"/>
    <col min="2" max="2" width="14.8833333333333" style="25" customWidth="1"/>
    <col min="3" max="3" width="12.5" style="25" customWidth="1"/>
    <col min="4" max="4" width="14.25" style="25" customWidth="1"/>
    <col min="5" max="5" width="15.6333333333333" style="25" customWidth="1"/>
    <col min="6" max="6" width="13" style="25" customWidth="1"/>
    <col min="7" max="16384" width="9" style="25"/>
  </cols>
  <sheetData>
    <row r="1" s="25" customFormat="1" ht="18" spans="1:6">
      <c r="A1" s="3" t="s">
        <v>3849</v>
      </c>
      <c r="B1" s="3"/>
    </row>
    <row r="2" s="25" customFormat="1" ht="34" customHeight="1" spans="1:6">
      <c r="A2" s="5" t="s">
        <v>3850</v>
      </c>
      <c r="B2" s="5"/>
      <c r="C2" s="5"/>
      <c r="D2" s="5"/>
      <c r="E2" s="5"/>
      <c r="F2" s="5"/>
    </row>
    <row r="3" s="25" customFormat="1" ht="30" customHeight="1" spans="1:6">
      <c r="A3" s="6" t="s">
        <v>3851</v>
      </c>
      <c r="B3" s="7" t="s">
        <v>3852</v>
      </c>
      <c r="C3" s="7"/>
      <c r="D3" s="7"/>
      <c r="E3" s="6" t="s">
        <v>3853</v>
      </c>
      <c r="F3" s="6"/>
    </row>
    <row r="4" s="25" customFormat="1" ht="21" customHeight="1" spans="1:6">
      <c r="A4" s="8" t="s">
        <v>3854</v>
      </c>
      <c r="B4" s="8" t="s">
        <v>3855</v>
      </c>
      <c r="C4" s="9"/>
      <c r="D4" s="10"/>
      <c r="E4" s="8" t="s">
        <v>3856</v>
      </c>
      <c r="F4" s="8" t="s">
        <v>3857</v>
      </c>
    </row>
    <row r="5" s="25" customFormat="1" spans="1:6">
      <c r="A5" s="8" t="s">
        <v>3858</v>
      </c>
      <c r="B5" s="11" t="s">
        <v>3859</v>
      </c>
      <c r="C5" s="12"/>
      <c r="D5" s="12"/>
      <c r="E5" s="12"/>
      <c r="F5" s="13"/>
    </row>
    <row r="6" s="25" customFormat="1" spans="1:6">
      <c r="A6" s="8"/>
      <c r="B6" s="14"/>
      <c r="C6" s="15"/>
      <c r="D6" s="15"/>
      <c r="E6" s="15"/>
      <c r="F6" s="16"/>
    </row>
    <row r="7" s="25" customFormat="1" ht="180" customHeight="1" spans="1:6">
      <c r="A7" s="8" t="s">
        <v>3860</v>
      </c>
      <c r="B7" s="17" t="s">
        <v>3861</v>
      </c>
      <c r="C7" s="17"/>
      <c r="D7" s="17"/>
      <c r="E7" s="17"/>
      <c r="F7" s="17"/>
    </row>
    <row r="8" s="25" customFormat="1" ht="75" customHeight="1" spans="1:6">
      <c r="A8" s="8" t="s">
        <v>3862</v>
      </c>
      <c r="B8" s="17" t="s">
        <v>3863</v>
      </c>
      <c r="C8" s="17"/>
      <c r="D8" s="17"/>
      <c r="E8" s="17"/>
      <c r="F8" s="17"/>
    </row>
    <row r="9" s="25" customFormat="1" ht="102" customHeight="1" spans="1:6">
      <c r="A9" s="8" t="s">
        <v>3864</v>
      </c>
      <c r="B9" s="17" t="s">
        <v>3865</v>
      </c>
      <c r="C9" s="17"/>
      <c r="D9" s="17"/>
      <c r="E9" s="17"/>
      <c r="F9" s="17"/>
    </row>
    <row r="10" s="25" customFormat="1" ht="17" customHeight="1" spans="1:6">
      <c r="A10" s="8" t="s">
        <v>3866</v>
      </c>
      <c r="B10" s="8" t="s">
        <v>3867</v>
      </c>
      <c r="C10" s="9" t="s">
        <v>3868</v>
      </c>
      <c r="D10" s="8" t="s">
        <v>3869</v>
      </c>
      <c r="E10" s="8" t="s">
        <v>3870</v>
      </c>
      <c r="F10" s="9" t="s">
        <v>3871</v>
      </c>
    </row>
    <row r="11" s="25" customFormat="1" ht="17" customHeight="1" spans="1:6">
      <c r="A11" s="9"/>
      <c r="B11" s="24" t="s">
        <v>3872</v>
      </c>
      <c r="C11" s="9">
        <v>10</v>
      </c>
      <c r="D11" s="9" t="s">
        <v>3873</v>
      </c>
      <c r="E11" s="9" t="s">
        <v>3874</v>
      </c>
      <c r="F11" s="28">
        <v>4</v>
      </c>
    </row>
    <row r="12" s="25" customFormat="1" ht="17" customHeight="1" spans="1:6">
      <c r="A12" s="9"/>
      <c r="B12" s="24" t="s">
        <v>3875</v>
      </c>
      <c r="C12" s="9">
        <v>10</v>
      </c>
      <c r="D12" s="9" t="s">
        <v>3873</v>
      </c>
      <c r="E12" s="9" t="s">
        <v>3874</v>
      </c>
      <c r="F12" s="28">
        <v>5</v>
      </c>
    </row>
    <row r="13" s="25" customFormat="1" ht="17" customHeight="1" spans="1:6">
      <c r="A13" s="9"/>
      <c r="B13" s="24" t="s">
        <v>3876</v>
      </c>
      <c r="C13" s="9">
        <v>10</v>
      </c>
      <c r="D13" s="9" t="s">
        <v>3877</v>
      </c>
      <c r="E13" s="9" t="s">
        <v>3874</v>
      </c>
      <c r="F13" s="28">
        <v>100</v>
      </c>
    </row>
    <row r="14" s="25" customFormat="1" ht="17" customHeight="1" spans="1:6">
      <c r="A14" s="9"/>
      <c r="B14" s="24" t="s">
        <v>3878</v>
      </c>
      <c r="C14" s="9">
        <v>10</v>
      </c>
      <c r="D14" s="9" t="s">
        <v>3879</v>
      </c>
      <c r="E14" s="9" t="s">
        <v>3874</v>
      </c>
      <c r="F14" s="28">
        <v>90</v>
      </c>
    </row>
    <row r="15" s="25" customFormat="1" ht="17" customHeight="1" spans="1:6">
      <c r="A15" s="9"/>
      <c r="B15" s="27" t="s">
        <v>3880</v>
      </c>
      <c r="C15" s="9">
        <v>10</v>
      </c>
      <c r="D15" s="9" t="s">
        <v>3881</v>
      </c>
      <c r="E15" s="9" t="s">
        <v>3882</v>
      </c>
      <c r="F15" s="28">
        <v>1500</v>
      </c>
    </row>
    <row r="16" s="25" customFormat="1" ht="17" customHeight="1" spans="1:6">
      <c r="A16" s="9"/>
      <c r="B16" s="24" t="s">
        <v>3883</v>
      </c>
      <c r="C16" s="9">
        <v>10</v>
      </c>
      <c r="D16" s="9" t="s">
        <v>3879</v>
      </c>
      <c r="E16" s="9" t="s">
        <v>3874</v>
      </c>
      <c r="F16" s="28">
        <v>85</v>
      </c>
    </row>
    <row r="17" s="25" customFormat="1" ht="17" customHeight="1" spans="1:6">
      <c r="A17" s="9"/>
      <c r="B17" s="24" t="s">
        <v>3884</v>
      </c>
      <c r="C17" s="9">
        <v>20</v>
      </c>
      <c r="D17" s="9" t="s">
        <v>3885</v>
      </c>
      <c r="E17" s="9" t="s">
        <v>3874</v>
      </c>
      <c r="F17" s="28">
        <v>5</v>
      </c>
    </row>
    <row r="18" s="25" customFormat="1" ht="17" customHeight="1" spans="1:6">
      <c r="A18" s="9"/>
      <c r="B18" s="24" t="s">
        <v>3886</v>
      </c>
      <c r="C18" s="9">
        <v>10</v>
      </c>
      <c r="D18" s="9" t="s">
        <v>3881</v>
      </c>
      <c r="E18" s="9" t="s">
        <v>3874</v>
      </c>
      <c r="F18" s="31">
        <v>10000</v>
      </c>
    </row>
    <row r="19" s="25" customFormat="1" ht="17" customHeight="1" spans="1:6">
      <c r="A19" s="9"/>
      <c r="B19" s="24" t="s">
        <v>3887</v>
      </c>
      <c r="C19" s="9">
        <v>10</v>
      </c>
      <c r="D19" s="9" t="s">
        <v>3879</v>
      </c>
      <c r="E19" s="9" t="s">
        <v>3874</v>
      </c>
      <c r="F19" s="31">
        <v>85</v>
      </c>
    </row>
    <row r="20" s="25" customFormat="1" ht="17" customHeight="1" spans="1:6">
      <c r="A20" s="9"/>
      <c r="B20" s="24"/>
      <c r="C20" s="9"/>
      <c r="D20" s="9"/>
      <c r="E20" s="9"/>
      <c r="F20" s="9"/>
    </row>
    <row r="21" s="25" customFormat="1" ht="17" customHeight="1" spans="1:6">
      <c r="A21" s="9"/>
      <c r="B21" s="24"/>
      <c r="C21" s="9"/>
      <c r="D21" s="9"/>
      <c r="E21" s="9"/>
      <c r="F21" s="9"/>
    </row>
  </sheetData>
  <mergeCells count="10">
    <mergeCell ref="A1:B1"/>
    <mergeCell ref="A2:F2"/>
    <mergeCell ref="B3:D3"/>
    <mergeCell ref="B4:D4"/>
    <mergeCell ref="B7:F7"/>
    <mergeCell ref="B8:F8"/>
    <mergeCell ref="B9:F9"/>
    <mergeCell ref="A5:A6"/>
    <mergeCell ref="A10:A21"/>
    <mergeCell ref="B5:F6"/>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H7" sqref="H7"/>
    </sheetView>
  </sheetViews>
  <sheetFormatPr defaultColWidth="9" defaultRowHeight="13.5" outlineLevelCol="5"/>
  <cols>
    <col min="1" max="1" width="17.625" style="34" customWidth="1"/>
    <col min="2" max="2" width="14.875" style="34" customWidth="1"/>
    <col min="3" max="3" width="12.5" style="34" customWidth="1"/>
    <col min="4" max="4" width="14.25" style="34" customWidth="1"/>
    <col min="5" max="5" width="15.625" style="34" customWidth="1"/>
    <col min="6" max="6" width="13" style="34" customWidth="1"/>
    <col min="7" max="16384" width="9" style="34"/>
  </cols>
  <sheetData>
    <row r="1" s="34" customFormat="1" ht="18" spans="1:6">
      <c r="A1" s="35" t="s">
        <v>3888</v>
      </c>
      <c r="B1" s="35"/>
    </row>
    <row r="2" s="34" customFormat="1" ht="33.95" customHeight="1" spans="1:6">
      <c r="A2" s="36" t="s">
        <v>3889</v>
      </c>
      <c r="B2" s="36"/>
      <c r="C2" s="36"/>
      <c r="D2" s="36"/>
      <c r="E2" s="36"/>
      <c r="F2" s="36"/>
    </row>
    <row r="3" s="34" customFormat="1" ht="30" customHeight="1" spans="1:6">
      <c r="A3" s="37" t="s">
        <v>3851</v>
      </c>
      <c r="B3" s="38" t="s">
        <v>3890</v>
      </c>
      <c r="C3" s="38"/>
      <c r="D3" s="38"/>
      <c r="E3" s="37" t="s">
        <v>3853</v>
      </c>
      <c r="F3" s="37"/>
    </row>
    <row r="4" s="34" customFormat="1" ht="21" customHeight="1" spans="1:6">
      <c r="A4" s="39" t="s">
        <v>3854</v>
      </c>
      <c r="B4" s="39" t="s">
        <v>3891</v>
      </c>
      <c r="C4" s="40"/>
      <c r="D4" s="41"/>
      <c r="E4" s="39" t="s">
        <v>3856</v>
      </c>
      <c r="F4" s="39" t="s">
        <v>3892</v>
      </c>
    </row>
    <row r="5" s="34" customFormat="1" spans="1:6">
      <c r="A5" s="39" t="s">
        <v>3858</v>
      </c>
      <c r="B5" s="42" t="s">
        <v>3893</v>
      </c>
      <c r="C5" s="43"/>
      <c r="D5" s="43"/>
      <c r="E5" s="43"/>
      <c r="F5" s="44"/>
    </row>
    <row r="6" s="34" customFormat="1" spans="1:6">
      <c r="A6" s="39"/>
      <c r="B6" s="45"/>
      <c r="C6" s="46"/>
      <c r="D6" s="46"/>
      <c r="E6" s="46"/>
      <c r="F6" s="47"/>
    </row>
    <row r="7" s="34" customFormat="1" ht="173.1" customHeight="1" spans="1:6">
      <c r="A7" s="39" t="s">
        <v>3860</v>
      </c>
      <c r="B7" s="48" t="s">
        <v>3894</v>
      </c>
      <c r="C7" s="49"/>
      <c r="D7" s="49"/>
      <c r="E7" s="49"/>
      <c r="F7" s="50"/>
    </row>
    <row r="8" s="34" customFormat="1" ht="102.75" customHeight="1" spans="1:6">
      <c r="A8" s="39" t="s">
        <v>3862</v>
      </c>
      <c r="B8" s="51" t="s">
        <v>3895</v>
      </c>
      <c r="C8" s="52"/>
      <c r="D8" s="52"/>
      <c r="E8" s="52"/>
      <c r="F8" s="53"/>
    </row>
    <row r="9" s="34" customFormat="1" ht="51" customHeight="1" spans="1:6">
      <c r="A9" s="39" t="s">
        <v>3864</v>
      </c>
      <c r="B9" s="54" t="s">
        <v>3896</v>
      </c>
      <c r="C9" s="54"/>
      <c r="D9" s="54"/>
      <c r="E9" s="54"/>
      <c r="F9" s="54"/>
    </row>
    <row r="10" s="34" customFormat="1" ht="17.1" customHeight="1" spans="1:6">
      <c r="A10" s="39" t="s">
        <v>3866</v>
      </c>
      <c r="B10" s="39" t="s">
        <v>3867</v>
      </c>
      <c r="C10" s="40" t="s">
        <v>3868</v>
      </c>
      <c r="D10" s="39" t="s">
        <v>3869</v>
      </c>
      <c r="E10" s="39" t="s">
        <v>3870</v>
      </c>
      <c r="F10" s="40" t="s">
        <v>3871</v>
      </c>
    </row>
    <row r="11" s="34" customFormat="1" ht="17.1" customHeight="1" spans="1:6">
      <c r="A11" s="40"/>
      <c r="B11" s="55" t="s">
        <v>3897</v>
      </c>
      <c r="C11" s="40">
        <v>20</v>
      </c>
      <c r="D11" s="40" t="s">
        <v>3879</v>
      </c>
      <c r="E11" s="40" t="s">
        <v>3898</v>
      </c>
      <c r="F11" s="56">
        <v>100</v>
      </c>
    </row>
    <row r="12" s="34" customFormat="1" ht="17.1" customHeight="1" spans="1:6">
      <c r="A12" s="40"/>
      <c r="B12" s="55" t="s">
        <v>3899</v>
      </c>
      <c r="C12" s="40">
        <v>20</v>
      </c>
      <c r="D12" s="40" t="s">
        <v>3879</v>
      </c>
      <c r="E12" s="40" t="s">
        <v>3898</v>
      </c>
      <c r="F12" s="56">
        <v>100</v>
      </c>
    </row>
    <row r="13" s="34" customFormat="1" ht="31" customHeight="1" spans="1:6">
      <c r="A13" s="40"/>
      <c r="B13" s="57" t="s">
        <v>3900</v>
      </c>
      <c r="C13" s="40">
        <v>20</v>
      </c>
      <c r="D13" s="40" t="s">
        <v>3901</v>
      </c>
      <c r="E13" s="20" t="s">
        <v>3874</v>
      </c>
      <c r="F13" s="56">
        <v>8</v>
      </c>
    </row>
    <row r="14" s="34" customFormat="1" ht="24" customHeight="1" spans="1:6">
      <c r="A14" s="40"/>
      <c r="B14" s="57" t="s">
        <v>3902</v>
      </c>
      <c r="C14" s="40">
        <v>20</v>
      </c>
      <c r="D14" s="40"/>
      <c r="E14" s="40" t="s">
        <v>3903</v>
      </c>
      <c r="F14" s="56" t="s">
        <v>3904</v>
      </c>
    </row>
    <row r="15" s="34" customFormat="1" ht="17.1" customHeight="1" spans="1:6">
      <c r="A15" s="40"/>
      <c r="B15" s="55" t="s">
        <v>3905</v>
      </c>
      <c r="C15" s="40">
        <v>20</v>
      </c>
      <c r="D15" s="40" t="s">
        <v>3879</v>
      </c>
      <c r="E15" s="40" t="s">
        <v>3898</v>
      </c>
      <c r="F15" s="56">
        <v>100</v>
      </c>
    </row>
    <row r="16" s="34" customFormat="1" ht="17.1" customHeight="1" spans="1:6">
      <c r="A16" s="40"/>
      <c r="B16" s="55"/>
      <c r="C16" s="40"/>
      <c r="D16" s="40"/>
      <c r="E16" s="40"/>
      <c r="F16" s="40"/>
    </row>
    <row r="17" s="34" customFormat="1" ht="17.1" customHeight="1" spans="1:6">
      <c r="A17" s="40"/>
      <c r="B17" s="55"/>
      <c r="C17" s="40"/>
      <c r="D17" s="40"/>
      <c r="E17" s="40"/>
      <c r="F17" s="58"/>
    </row>
    <row r="18" s="34" customFormat="1" ht="17.1" customHeight="1" spans="1:6">
      <c r="A18" s="40"/>
      <c r="B18" s="55"/>
      <c r="C18" s="40"/>
      <c r="D18" s="40"/>
      <c r="E18" s="40"/>
      <c r="F18" s="40"/>
    </row>
    <row r="19" s="34" customFormat="1" ht="17.1" customHeight="1" spans="1:6">
      <c r="A19" s="40"/>
      <c r="B19" s="55"/>
      <c r="C19" s="40"/>
      <c r="D19" s="40"/>
      <c r="E19" s="40"/>
      <c r="F19" s="40"/>
    </row>
    <row r="20" s="34" customFormat="1" ht="17.1" customHeight="1" spans="1:6">
      <c r="A20" s="40"/>
      <c r="B20" s="55"/>
      <c r="C20" s="40"/>
      <c r="D20" s="40"/>
      <c r="E20" s="40"/>
      <c r="F20" s="40"/>
    </row>
  </sheetData>
  <mergeCells count="10">
    <mergeCell ref="A1:B1"/>
    <mergeCell ref="A2:F2"/>
    <mergeCell ref="B3:D3"/>
    <mergeCell ref="B4:D4"/>
    <mergeCell ref="B7:F7"/>
    <mergeCell ref="B8:F8"/>
    <mergeCell ref="B9:F9"/>
    <mergeCell ref="A5:A6"/>
    <mergeCell ref="A10:A20"/>
    <mergeCell ref="B5:F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I8" sqref="I8"/>
    </sheetView>
  </sheetViews>
  <sheetFormatPr defaultColWidth="9" defaultRowHeight="13.5" outlineLevelCol="5"/>
  <cols>
    <col min="1" max="1" width="15.125" style="25" customWidth="1"/>
    <col min="2" max="2" width="21.375" style="25" customWidth="1"/>
    <col min="3" max="3" width="12.5" style="25" customWidth="1"/>
    <col min="4" max="4" width="14.25" style="25" customWidth="1"/>
    <col min="5" max="5" width="12.5" style="25" customWidth="1"/>
    <col min="6" max="6" width="13" style="25" customWidth="1"/>
    <col min="7" max="16384" width="9" style="25"/>
  </cols>
  <sheetData>
    <row r="1" s="25" customFormat="1" ht="18" spans="1:6">
      <c r="A1" s="3" t="s">
        <v>3906</v>
      </c>
      <c r="B1" s="3"/>
    </row>
    <row r="2" s="25" customFormat="1" ht="34" customHeight="1" spans="1:6">
      <c r="A2" s="5" t="s">
        <v>3907</v>
      </c>
      <c r="B2" s="5"/>
      <c r="C2" s="5"/>
      <c r="D2" s="5"/>
      <c r="E2" s="5"/>
      <c r="F2" s="5"/>
    </row>
    <row r="3" s="25" customFormat="1" ht="22" customHeight="1" spans="1:6">
      <c r="A3" s="6" t="s">
        <v>3851</v>
      </c>
      <c r="B3" s="7" t="s">
        <v>3908</v>
      </c>
      <c r="C3" s="7"/>
      <c r="D3" s="7"/>
      <c r="E3" s="6" t="s">
        <v>3853</v>
      </c>
      <c r="F3" s="6"/>
    </row>
    <row r="4" s="25" customFormat="1" ht="21" customHeight="1" spans="1:6">
      <c r="A4" s="8" t="s">
        <v>3854</v>
      </c>
      <c r="B4" s="8" t="s">
        <v>3909</v>
      </c>
      <c r="C4" s="9"/>
      <c r="D4" s="10"/>
      <c r="E4" s="8" t="s">
        <v>3856</v>
      </c>
      <c r="F4" s="8" t="s">
        <v>3910</v>
      </c>
    </row>
    <row r="5" s="25" customFormat="1" spans="1:6">
      <c r="A5" s="8" t="s">
        <v>3858</v>
      </c>
      <c r="B5" s="11" t="s">
        <v>3893</v>
      </c>
      <c r="C5" s="12"/>
      <c r="D5" s="12"/>
      <c r="E5" s="12"/>
      <c r="F5" s="13"/>
    </row>
    <row r="6" s="25" customFormat="1" spans="1:6">
      <c r="A6" s="8"/>
      <c r="B6" s="14"/>
      <c r="C6" s="15"/>
      <c r="D6" s="15"/>
      <c r="E6" s="15"/>
      <c r="F6" s="16"/>
    </row>
    <row r="7" s="25" customFormat="1" ht="162" customHeight="1" spans="1:6">
      <c r="A7" s="8" t="s">
        <v>3860</v>
      </c>
      <c r="B7" s="17" t="s">
        <v>3911</v>
      </c>
      <c r="C7" s="17"/>
      <c r="D7" s="17"/>
      <c r="E7" s="17"/>
      <c r="F7" s="17"/>
    </row>
    <row r="8" s="25" customFormat="1" ht="51" customHeight="1" spans="1:6">
      <c r="A8" s="8" t="s">
        <v>3862</v>
      </c>
      <c r="B8" s="17" t="s">
        <v>3912</v>
      </c>
      <c r="C8" s="17"/>
      <c r="D8" s="17"/>
      <c r="E8" s="17"/>
      <c r="F8" s="17"/>
    </row>
    <row r="9" s="25" customFormat="1" ht="51" customHeight="1" spans="1:6">
      <c r="A9" s="8" t="s">
        <v>3864</v>
      </c>
      <c r="B9" s="17" t="s">
        <v>3913</v>
      </c>
      <c r="C9" s="17"/>
      <c r="D9" s="17"/>
      <c r="E9" s="17"/>
      <c r="F9" s="17"/>
    </row>
    <row r="10" s="25" customFormat="1" ht="17" customHeight="1" spans="1:6">
      <c r="A10" s="8" t="s">
        <v>3866</v>
      </c>
      <c r="B10" s="8" t="s">
        <v>3867</v>
      </c>
      <c r="C10" s="9" t="s">
        <v>3868</v>
      </c>
      <c r="D10" s="8" t="s">
        <v>3869</v>
      </c>
      <c r="E10" s="8" t="s">
        <v>3870</v>
      </c>
      <c r="F10" s="9" t="s">
        <v>3871</v>
      </c>
    </row>
    <row r="11" s="25" customFormat="1" ht="17" customHeight="1" spans="1:6">
      <c r="A11" s="9"/>
      <c r="B11" s="24" t="s">
        <v>3914</v>
      </c>
      <c r="C11" s="9">
        <v>15</v>
      </c>
      <c r="D11" s="9" t="s">
        <v>3901</v>
      </c>
      <c r="E11" s="20" t="s">
        <v>3898</v>
      </c>
      <c r="F11" s="28">
        <v>1</v>
      </c>
    </row>
    <row r="12" s="25" customFormat="1" ht="17" customHeight="1" spans="1:6">
      <c r="A12" s="9"/>
      <c r="B12" s="24" t="s">
        <v>3915</v>
      </c>
      <c r="C12" s="9">
        <v>15</v>
      </c>
      <c r="D12" s="9" t="s">
        <v>3879</v>
      </c>
      <c r="E12" s="20" t="s">
        <v>3898</v>
      </c>
      <c r="F12" s="28">
        <v>100</v>
      </c>
    </row>
    <row r="13" s="25" customFormat="1" ht="17" customHeight="1" spans="1:6">
      <c r="A13" s="9"/>
      <c r="B13" s="24" t="s">
        <v>3916</v>
      </c>
      <c r="C13" s="9">
        <v>15</v>
      </c>
      <c r="D13" s="9" t="s">
        <v>3879</v>
      </c>
      <c r="E13" s="20" t="s">
        <v>3898</v>
      </c>
      <c r="F13" s="28">
        <v>100</v>
      </c>
    </row>
    <row r="14" s="25" customFormat="1" ht="17" customHeight="1" spans="1:6">
      <c r="A14" s="9"/>
      <c r="B14" s="24" t="s">
        <v>3917</v>
      </c>
      <c r="C14" s="9">
        <v>15</v>
      </c>
      <c r="D14" s="9" t="s">
        <v>3879</v>
      </c>
      <c r="E14" s="20" t="s">
        <v>3898</v>
      </c>
      <c r="F14" s="29">
        <v>100</v>
      </c>
    </row>
    <row r="15" s="25" customFormat="1" ht="17" customHeight="1" spans="1:6">
      <c r="A15" s="9"/>
      <c r="B15" s="27" t="s">
        <v>3918</v>
      </c>
      <c r="C15" s="9">
        <v>15</v>
      </c>
      <c r="D15" s="9" t="s">
        <v>3879</v>
      </c>
      <c r="E15" s="20" t="s">
        <v>3874</v>
      </c>
      <c r="F15" s="28">
        <v>5</v>
      </c>
    </row>
    <row r="16" s="25" customFormat="1" ht="17" customHeight="1" spans="1:6">
      <c r="A16" s="9"/>
      <c r="B16" s="24" t="s">
        <v>3919</v>
      </c>
      <c r="C16" s="9">
        <v>15</v>
      </c>
      <c r="D16" s="9"/>
      <c r="E16" s="32" t="s">
        <v>3903</v>
      </c>
      <c r="F16" s="33" t="s">
        <v>3920</v>
      </c>
    </row>
    <row r="17" s="25" customFormat="1" ht="17" customHeight="1" spans="1:6">
      <c r="A17" s="9"/>
      <c r="B17" s="24" t="s">
        <v>3921</v>
      </c>
      <c r="C17" s="9">
        <v>10</v>
      </c>
      <c r="D17" s="9" t="s">
        <v>3879</v>
      </c>
      <c r="E17" s="20" t="s">
        <v>3874</v>
      </c>
      <c r="F17" s="9">
        <v>95</v>
      </c>
    </row>
  </sheetData>
  <mergeCells count="10">
    <mergeCell ref="A1:B1"/>
    <mergeCell ref="A2:F2"/>
    <mergeCell ref="B3:D3"/>
    <mergeCell ref="B4:D4"/>
    <mergeCell ref="B7:F7"/>
    <mergeCell ref="B8:F8"/>
    <mergeCell ref="B9:F9"/>
    <mergeCell ref="A5:A6"/>
    <mergeCell ref="A10:A17"/>
    <mergeCell ref="B5:F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J1315"/>
  <sheetViews>
    <sheetView showZeros="0" workbookViewId="0">
      <selection activeCell="E14" sqref="E14"/>
    </sheetView>
  </sheetViews>
  <sheetFormatPr defaultColWidth="21.5" defaultRowHeight="21.95" customHeight="1"/>
  <cols>
    <col min="1" max="1" width="15.875" style="543" customWidth="1"/>
    <col min="2" max="2" width="34.125" style="543" customWidth="1"/>
    <col min="3" max="3" width="23.875" style="544" customWidth="1"/>
    <col min="4" max="9" width="21.5" style="144"/>
    <col min="10" max="16383" width="21.5" style="357"/>
  </cols>
  <sheetData>
    <row r="1" s="539" customFormat="1" customHeight="1" spans="1:10">
      <c r="A1" s="3" t="s">
        <v>126</v>
      </c>
      <c r="B1" s="3"/>
      <c r="C1" s="144"/>
      <c r="D1" s="144"/>
      <c r="E1" s="144"/>
      <c r="F1" s="144"/>
      <c r="G1" s="144"/>
      <c r="H1" s="144"/>
      <c r="I1" s="144"/>
      <c r="J1" s="144"/>
    </row>
    <row r="2" s="358" customFormat="1" customHeight="1" spans="1:10">
      <c r="A2" s="197" t="s">
        <v>127</v>
      </c>
      <c r="B2" s="197"/>
      <c r="C2" s="197"/>
      <c r="D2" s="143"/>
      <c r="E2" s="143"/>
      <c r="F2" s="143"/>
      <c r="G2" s="143"/>
      <c r="H2" s="143"/>
      <c r="I2" s="143"/>
      <c r="J2" s="143"/>
    </row>
    <row r="3" s="358" customFormat="1" ht="18.75" customHeight="1" spans="1:10">
      <c r="A3" s="496"/>
      <c r="B3" s="545"/>
      <c r="C3" s="143"/>
      <c r="D3" s="143"/>
      <c r="E3" s="143"/>
      <c r="F3" s="143"/>
      <c r="G3" s="143"/>
      <c r="H3" s="143"/>
      <c r="I3" s="143"/>
      <c r="J3" s="143"/>
    </row>
    <row r="4" s="539" customFormat="1" ht="23" customHeight="1" spans="1:10">
      <c r="A4" s="546"/>
      <c r="B4" s="546"/>
      <c r="C4" s="344" t="s">
        <v>2</v>
      </c>
      <c r="D4" s="547"/>
      <c r="E4" s="144"/>
      <c r="F4" s="144"/>
      <c r="G4" s="144"/>
      <c r="H4" s="144"/>
      <c r="I4" s="144"/>
      <c r="J4" s="144"/>
    </row>
    <row r="5" s="358" customFormat="1" ht="18.75" customHeight="1" spans="1:10">
      <c r="A5" s="502" t="s">
        <v>128</v>
      </c>
      <c r="B5" s="185" t="s">
        <v>129</v>
      </c>
      <c r="C5" s="503" t="s">
        <v>130</v>
      </c>
      <c r="D5" s="143"/>
      <c r="E5" s="143"/>
      <c r="F5" s="143"/>
      <c r="G5" s="143"/>
      <c r="H5" s="143"/>
      <c r="I5" s="143"/>
    </row>
    <row r="6" s="358" customFormat="1" ht="18.75" customHeight="1" spans="1:10">
      <c r="A6" s="548"/>
      <c r="B6" s="504" t="s">
        <v>131</v>
      </c>
      <c r="C6" s="190">
        <f>C7+C236+C276+C295+C385+C437+C493+C550+C677+C750+C827+C850+C957+C1015+C1079+C1099+C1129+C1139+C1184+C1204+C1248+C1297+C1300+C1312</f>
        <v>498215</v>
      </c>
      <c r="D6" s="143"/>
      <c r="E6" s="143"/>
      <c r="F6" s="143"/>
      <c r="G6" s="143"/>
      <c r="H6" s="143"/>
      <c r="I6" s="143"/>
    </row>
    <row r="7" s="539" customFormat="1" ht="23" customHeight="1" spans="1:10">
      <c r="A7" s="549" t="s">
        <v>132</v>
      </c>
      <c r="B7" s="506" t="s">
        <v>133</v>
      </c>
      <c r="C7" s="507">
        <f>C8+C20+C29+C40+C51+C62+C73+C81+C90+C103+C112+C123+C135+C142+C150+C156+C163+C170+C177+C184+C191+C199+C205+C211+C218+C233</f>
        <v>47582</v>
      </c>
      <c r="D7" s="144"/>
      <c r="E7" s="144"/>
      <c r="F7" s="144"/>
      <c r="G7" s="144"/>
      <c r="H7" s="144"/>
      <c r="I7" s="144"/>
    </row>
    <row r="8" s="540" customFormat="1" ht="20.1" customHeight="1" spans="1:10">
      <c r="A8" s="550" t="s">
        <v>134</v>
      </c>
      <c r="B8" s="509" t="s">
        <v>135</v>
      </c>
      <c r="C8" s="512">
        <f>SUM(C9:C19)</f>
        <v>1863</v>
      </c>
      <c r="D8" s="244"/>
      <c r="E8" s="244"/>
      <c r="F8" s="244"/>
      <c r="G8" s="244"/>
      <c r="H8" s="244"/>
      <c r="I8" s="244"/>
    </row>
    <row r="9" s="540" customFormat="1" ht="20.1" customHeight="1" spans="1:10">
      <c r="A9" s="548" t="s">
        <v>136</v>
      </c>
      <c r="B9" s="511" t="s">
        <v>137</v>
      </c>
      <c r="C9" s="187">
        <v>985</v>
      </c>
      <c r="D9" s="244"/>
      <c r="E9" s="244"/>
      <c r="F9" s="244"/>
      <c r="G9" s="244"/>
      <c r="H9" s="244"/>
      <c r="I9" s="244"/>
    </row>
    <row r="10" s="539" customFormat="1" ht="16.5" customHeight="1" spans="1:10">
      <c r="A10" s="548" t="s">
        <v>138</v>
      </c>
      <c r="B10" s="511" t="s">
        <v>139</v>
      </c>
      <c r="C10" s="187">
        <v>0</v>
      </c>
      <c r="D10" s="144"/>
      <c r="E10" s="144"/>
      <c r="F10" s="144"/>
      <c r="G10" s="144"/>
      <c r="H10" s="144"/>
      <c r="I10" s="144"/>
    </row>
    <row r="11" s="539" customFormat="1" ht="16.5" customHeight="1" spans="1:10">
      <c r="A11" s="548" t="s">
        <v>140</v>
      </c>
      <c r="B11" s="511" t="s">
        <v>141</v>
      </c>
      <c r="C11" s="187">
        <v>0</v>
      </c>
      <c r="D11" s="144"/>
      <c r="E11" s="144"/>
      <c r="F11" s="144"/>
      <c r="G11" s="144"/>
      <c r="H11" s="144"/>
      <c r="I11" s="144"/>
    </row>
    <row r="12" s="539" customFormat="1" ht="16.5" customHeight="1" spans="1:10">
      <c r="A12" s="548" t="s">
        <v>142</v>
      </c>
      <c r="B12" s="511" t="s">
        <v>143</v>
      </c>
      <c r="C12" s="187">
        <v>210</v>
      </c>
      <c r="D12" s="144"/>
      <c r="E12" s="144"/>
      <c r="F12" s="144"/>
      <c r="G12" s="144"/>
      <c r="H12" s="144"/>
      <c r="I12" s="144"/>
    </row>
    <row r="13" s="539" customFormat="1" ht="16.5" customHeight="1" spans="1:10">
      <c r="A13" s="548" t="s">
        <v>144</v>
      </c>
      <c r="B13" s="511" t="s">
        <v>145</v>
      </c>
      <c r="C13" s="187">
        <v>0</v>
      </c>
      <c r="D13" s="144"/>
      <c r="E13" s="144"/>
      <c r="F13" s="144"/>
      <c r="G13" s="144"/>
      <c r="H13" s="144"/>
      <c r="I13" s="144"/>
    </row>
    <row r="14" s="539" customFormat="1" ht="16.5" customHeight="1" spans="1:10">
      <c r="A14" s="548" t="s">
        <v>146</v>
      </c>
      <c r="B14" s="511" t="s">
        <v>147</v>
      </c>
      <c r="C14" s="187">
        <v>58</v>
      </c>
      <c r="D14" s="144"/>
      <c r="E14" s="144"/>
      <c r="F14" s="144"/>
      <c r="G14" s="144"/>
      <c r="H14" s="144"/>
      <c r="I14" s="144"/>
    </row>
    <row r="15" s="539" customFormat="1" ht="16.5" customHeight="1" spans="1:10">
      <c r="A15" s="548" t="s">
        <v>148</v>
      </c>
      <c r="B15" s="511" t="s">
        <v>149</v>
      </c>
      <c r="C15" s="187">
        <v>148</v>
      </c>
      <c r="D15" s="144"/>
      <c r="E15" s="144"/>
      <c r="F15" s="144"/>
      <c r="G15" s="144"/>
      <c r="H15" s="144"/>
      <c r="I15" s="144"/>
    </row>
    <row r="16" s="539" customFormat="1" ht="16.5" customHeight="1" spans="1:10">
      <c r="A16" s="548" t="s">
        <v>150</v>
      </c>
      <c r="B16" s="511" t="s">
        <v>151</v>
      </c>
      <c r="C16" s="187">
        <v>228</v>
      </c>
      <c r="D16" s="144"/>
      <c r="E16" s="144"/>
      <c r="F16" s="144"/>
      <c r="G16" s="144"/>
      <c r="H16" s="144"/>
      <c r="I16" s="144"/>
    </row>
    <row r="17" s="539" customFormat="1" ht="16.5" customHeight="1" spans="1:9">
      <c r="A17" s="548" t="s">
        <v>152</v>
      </c>
      <c r="B17" s="511" t="s">
        <v>153</v>
      </c>
      <c r="C17" s="187">
        <v>20</v>
      </c>
      <c r="D17" s="144"/>
      <c r="E17" s="144"/>
      <c r="F17" s="144"/>
      <c r="G17" s="144"/>
      <c r="H17" s="144"/>
      <c r="I17" s="144"/>
    </row>
    <row r="18" s="539" customFormat="1" ht="16.5" customHeight="1" spans="1:9">
      <c r="A18" s="548" t="s">
        <v>154</v>
      </c>
      <c r="B18" s="511" t="s">
        <v>155</v>
      </c>
      <c r="C18" s="187">
        <v>137</v>
      </c>
      <c r="D18" s="144"/>
      <c r="E18" s="144"/>
      <c r="F18" s="144"/>
      <c r="G18" s="144"/>
      <c r="H18" s="144"/>
      <c r="I18" s="144"/>
    </row>
    <row r="19" s="539" customFormat="1" ht="16.5" customHeight="1" spans="1:9">
      <c r="A19" s="548" t="s">
        <v>156</v>
      </c>
      <c r="B19" s="511" t="s">
        <v>157</v>
      </c>
      <c r="C19" s="187">
        <v>77</v>
      </c>
      <c r="D19" s="144"/>
      <c r="E19" s="144"/>
      <c r="F19" s="144"/>
      <c r="G19" s="144"/>
      <c r="H19" s="144"/>
      <c r="I19" s="144"/>
    </row>
    <row r="20" s="539" customFormat="1" ht="16.5" customHeight="1" spans="1:9">
      <c r="A20" s="550" t="s">
        <v>158</v>
      </c>
      <c r="B20" s="509" t="s">
        <v>159</v>
      </c>
      <c r="C20" s="510">
        <f>SUM(C21:C28)</f>
        <v>1356</v>
      </c>
      <c r="D20" s="144"/>
      <c r="E20" s="144"/>
      <c r="F20" s="144"/>
      <c r="G20" s="144"/>
      <c r="H20" s="144"/>
      <c r="I20" s="144"/>
    </row>
    <row r="21" s="539" customFormat="1" ht="16.5" customHeight="1" spans="1:9">
      <c r="A21" s="548" t="s">
        <v>160</v>
      </c>
      <c r="B21" s="511" t="s">
        <v>137</v>
      </c>
      <c r="C21" s="187">
        <v>764</v>
      </c>
      <c r="D21" s="144"/>
      <c r="E21" s="144"/>
      <c r="F21" s="144"/>
      <c r="G21" s="144"/>
      <c r="H21" s="144"/>
      <c r="I21" s="144"/>
    </row>
    <row r="22" s="539" customFormat="1" ht="16.5" customHeight="1" spans="1:9">
      <c r="A22" s="548" t="s">
        <v>161</v>
      </c>
      <c r="B22" s="511" t="s">
        <v>139</v>
      </c>
      <c r="C22" s="187">
        <v>30</v>
      </c>
      <c r="D22" s="144"/>
      <c r="E22" s="144"/>
      <c r="F22" s="144"/>
      <c r="G22" s="144"/>
      <c r="H22" s="144"/>
      <c r="I22" s="144"/>
    </row>
    <row r="23" s="539" customFormat="1" ht="16.5" customHeight="1" spans="1:9">
      <c r="A23" s="548" t="s">
        <v>162</v>
      </c>
      <c r="B23" s="511" t="s">
        <v>141</v>
      </c>
      <c r="C23" s="187">
        <v>0</v>
      </c>
      <c r="D23" s="144"/>
      <c r="E23" s="144"/>
      <c r="F23" s="144"/>
      <c r="G23" s="144"/>
      <c r="H23" s="144"/>
      <c r="I23" s="144"/>
    </row>
    <row r="24" s="539" customFormat="1" ht="16.5" customHeight="1" spans="1:9">
      <c r="A24" s="548" t="s">
        <v>163</v>
      </c>
      <c r="B24" s="511" t="s">
        <v>164</v>
      </c>
      <c r="C24" s="187">
        <v>120</v>
      </c>
      <c r="D24" s="144"/>
      <c r="E24" s="144"/>
      <c r="F24" s="144"/>
      <c r="G24" s="144"/>
      <c r="H24" s="144"/>
      <c r="I24" s="144"/>
    </row>
    <row r="25" s="539" customFormat="1" ht="16.5" customHeight="1" spans="1:9">
      <c r="A25" s="548" t="s">
        <v>165</v>
      </c>
      <c r="B25" s="511" t="s">
        <v>166</v>
      </c>
      <c r="C25" s="187">
        <v>100</v>
      </c>
      <c r="D25" s="144"/>
      <c r="E25" s="144"/>
      <c r="F25" s="144"/>
      <c r="G25" s="144"/>
      <c r="H25" s="144"/>
      <c r="I25" s="144"/>
    </row>
    <row r="26" s="539" customFormat="1" ht="16.5" customHeight="1" spans="1:9">
      <c r="A26" s="548" t="s">
        <v>167</v>
      </c>
      <c r="B26" s="511" t="s">
        <v>168</v>
      </c>
      <c r="C26" s="187">
        <v>125</v>
      </c>
      <c r="D26" s="144"/>
      <c r="E26" s="144"/>
      <c r="F26" s="144"/>
      <c r="G26" s="144"/>
      <c r="H26" s="144"/>
      <c r="I26" s="144"/>
    </row>
    <row r="27" s="539" customFormat="1" ht="16.5" customHeight="1" spans="1:9">
      <c r="A27" s="548" t="s">
        <v>169</v>
      </c>
      <c r="B27" s="511" t="s">
        <v>155</v>
      </c>
      <c r="C27" s="187">
        <v>142</v>
      </c>
      <c r="D27" s="144"/>
      <c r="E27" s="144"/>
      <c r="F27" s="144"/>
      <c r="G27" s="144"/>
      <c r="H27" s="144"/>
      <c r="I27" s="144"/>
    </row>
    <row r="28" s="539" customFormat="1" ht="16.5" customHeight="1" spans="1:9">
      <c r="A28" s="548" t="s">
        <v>170</v>
      </c>
      <c r="B28" s="511" t="s">
        <v>171</v>
      </c>
      <c r="C28" s="187">
        <v>75</v>
      </c>
      <c r="D28" s="144"/>
      <c r="E28" s="144"/>
      <c r="F28" s="144"/>
      <c r="G28" s="144"/>
      <c r="H28" s="144"/>
      <c r="I28" s="144"/>
    </row>
    <row r="29" s="539" customFormat="1" ht="16.5" customHeight="1" spans="1:9">
      <c r="A29" s="550" t="s">
        <v>172</v>
      </c>
      <c r="B29" s="509" t="s">
        <v>173</v>
      </c>
      <c r="C29" s="510">
        <f>SUM(C30:C39)</f>
        <v>25359</v>
      </c>
      <c r="D29" s="144"/>
      <c r="E29" s="144"/>
      <c r="F29" s="144"/>
      <c r="G29" s="144"/>
      <c r="H29" s="144"/>
      <c r="I29" s="144"/>
    </row>
    <row r="30" s="539" customFormat="1" ht="16.5" customHeight="1" spans="1:9">
      <c r="A30" s="548" t="s">
        <v>174</v>
      </c>
      <c r="B30" s="511" t="s">
        <v>137</v>
      </c>
      <c r="C30" s="187">
        <v>16899</v>
      </c>
      <c r="D30" s="144"/>
      <c r="E30" s="144"/>
      <c r="F30" s="144"/>
      <c r="G30" s="144"/>
      <c r="H30" s="144"/>
      <c r="I30" s="144"/>
    </row>
    <row r="31" s="539" customFormat="1" ht="16.5" customHeight="1" spans="1:9">
      <c r="A31" s="548" t="s">
        <v>175</v>
      </c>
      <c r="B31" s="511" t="s">
        <v>139</v>
      </c>
      <c r="C31" s="187">
        <v>15</v>
      </c>
      <c r="D31" s="144"/>
      <c r="E31" s="144"/>
      <c r="F31" s="144"/>
      <c r="G31" s="144"/>
      <c r="H31" s="144"/>
      <c r="I31" s="144"/>
    </row>
    <row r="32" s="539" customFormat="1" ht="16.5" customHeight="1" spans="1:9">
      <c r="A32" s="548" t="s">
        <v>176</v>
      </c>
      <c r="B32" s="511" t="s">
        <v>141</v>
      </c>
      <c r="C32" s="187">
        <v>0</v>
      </c>
      <c r="D32" s="144"/>
      <c r="E32" s="144"/>
      <c r="F32" s="144"/>
      <c r="G32" s="144"/>
      <c r="H32" s="144"/>
      <c r="I32" s="144"/>
    </row>
    <row r="33" s="539" customFormat="1" ht="16.5" customHeight="1" spans="1:9">
      <c r="A33" s="548" t="s">
        <v>177</v>
      </c>
      <c r="B33" s="511" t="s">
        <v>178</v>
      </c>
      <c r="C33" s="187">
        <v>0</v>
      </c>
      <c r="D33" s="144"/>
      <c r="E33" s="144"/>
      <c r="F33" s="144"/>
      <c r="G33" s="144"/>
      <c r="H33" s="144"/>
      <c r="I33" s="144"/>
    </row>
    <row r="34" s="539" customFormat="1" ht="16.5" customHeight="1" spans="1:9">
      <c r="A34" s="548" t="s">
        <v>179</v>
      </c>
      <c r="B34" s="511" t="s">
        <v>180</v>
      </c>
      <c r="C34" s="187">
        <v>0</v>
      </c>
      <c r="D34" s="144"/>
      <c r="E34" s="144"/>
      <c r="F34" s="144"/>
      <c r="G34" s="144"/>
      <c r="H34" s="144"/>
      <c r="I34" s="144"/>
    </row>
    <row r="35" s="539" customFormat="1" ht="16.5" customHeight="1" spans="1:9">
      <c r="A35" s="548" t="s">
        <v>181</v>
      </c>
      <c r="B35" s="511" t="s">
        <v>182</v>
      </c>
      <c r="C35" s="187">
        <v>558</v>
      </c>
      <c r="D35" s="144"/>
      <c r="E35" s="144"/>
      <c r="F35" s="144"/>
      <c r="G35" s="144"/>
      <c r="H35" s="144"/>
      <c r="I35" s="144"/>
    </row>
    <row r="36" s="539" customFormat="1" ht="16.5" customHeight="1" spans="1:9">
      <c r="A36" s="548" t="s">
        <v>183</v>
      </c>
      <c r="B36" s="511" t="s">
        <v>184</v>
      </c>
      <c r="C36" s="187">
        <v>411</v>
      </c>
      <c r="D36" s="144"/>
      <c r="E36" s="144"/>
      <c r="F36" s="144"/>
      <c r="G36" s="144"/>
      <c r="H36" s="144"/>
      <c r="I36" s="144"/>
    </row>
    <row r="37" s="539" customFormat="1" ht="16.5" customHeight="1" spans="1:9">
      <c r="A37" s="548" t="s">
        <v>185</v>
      </c>
      <c r="B37" s="511" t="s">
        <v>186</v>
      </c>
      <c r="C37" s="187">
        <v>0</v>
      </c>
      <c r="D37" s="144"/>
      <c r="E37" s="144"/>
      <c r="F37" s="144"/>
      <c r="G37" s="144"/>
      <c r="H37" s="144"/>
      <c r="I37" s="144"/>
    </row>
    <row r="38" s="539" customFormat="1" ht="16.5" customHeight="1" spans="1:9">
      <c r="A38" s="548" t="s">
        <v>187</v>
      </c>
      <c r="B38" s="511" t="s">
        <v>155</v>
      </c>
      <c r="C38" s="187">
        <v>6377</v>
      </c>
      <c r="D38" s="144"/>
      <c r="E38" s="144"/>
      <c r="F38" s="144"/>
      <c r="G38" s="144"/>
      <c r="H38" s="144"/>
      <c r="I38" s="144"/>
    </row>
    <row r="39" s="539" customFormat="1" ht="16.5" customHeight="1" spans="1:9">
      <c r="A39" s="548" t="s">
        <v>188</v>
      </c>
      <c r="B39" s="511" t="s">
        <v>189</v>
      </c>
      <c r="C39" s="187">
        <v>1099</v>
      </c>
      <c r="D39" s="144"/>
      <c r="E39" s="144"/>
      <c r="F39" s="144"/>
      <c r="G39" s="144"/>
      <c r="H39" s="144"/>
      <c r="I39" s="144"/>
    </row>
    <row r="40" s="539" customFormat="1" ht="16.5" customHeight="1" spans="1:9">
      <c r="A40" s="550" t="s">
        <v>190</v>
      </c>
      <c r="B40" s="509" t="s">
        <v>191</v>
      </c>
      <c r="C40" s="510">
        <f>SUM(C41:C50)</f>
        <v>1646</v>
      </c>
      <c r="D40" s="144"/>
      <c r="E40" s="144"/>
      <c r="F40" s="144"/>
      <c r="G40" s="144"/>
      <c r="H40" s="144"/>
      <c r="I40" s="144"/>
    </row>
    <row r="41" s="539" customFormat="1" ht="16.5" customHeight="1" spans="1:9">
      <c r="A41" s="548" t="s">
        <v>192</v>
      </c>
      <c r="B41" s="511" t="s">
        <v>137</v>
      </c>
      <c r="C41" s="187">
        <v>644</v>
      </c>
      <c r="D41" s="144"/>
      <c r="E41" s="144"/>
      <c r="F41" s="144"/>
      <c r="G41" s="144"/>
      <c r="H41" s="144"/>
      <c r="I41" s="144"/>
    </row>
    <row r="42" s="539" customFormat="1" ht="16.5" customHeight="1" spans="1:9">
      <c r="A42" s="548" t="s">
        <v>193</v>
      </c>
      <c r="B42" s="511" t="s">
        <v>139</v>
      </c>
      <c r="C42" s="187">
        <v>15</v>
      </c>
      <c r="D42" s="144"/>
      <c r="E42" s="144"/>
      <c r="F42" s="144"/>
      <c r="G42" s="144"/>
      <c r="H42" s="144"/>
      <c r="I42" s="144"/>
    </row>
    <row r="43" s="539" customFormat="1" ht="16.5" customHeight="1" spans="1:9">
      <c r="A43" s="548" t="s">
        <v>194</v>
      </c>
      <c r="B43" s="511" t="s">
        <v>141</v>
      </c>
      <c r="C43" s="187">
        <v>0</v>
      </c>
      <c r="D43" s="144"/>
      <c r="E43" s="144"/>
      <c r="F43" s="144"/>
      <c r="G43" s="144"/>
      <c r="H43" s="144"/>
      <c r="I43" s="144"/>
    </row>
    <row r="44" s="539" customFormat="1" ht="16.5" customHeight="1" spans="1:9">
      <c r="A44" s="548" t="s">
        <v>195</v>
      </c>
      <c r="B44" s="511" t="s">
        <v>196</v>
      </c>
      <c r="C44" s="187">
        <v>0</v>
      </c>
      <c r="D44" s="144"/>
      <c r="E44" s="144"/>
      <c r="F44" s="144"/>
      <c r="G44" s="144"/>
      <c r="H44" s="144"/>
      <c r="I44" s="144"/>
    </row>
    <row r="45" s="539" customFormat="1" ht="16.5" customHeight="1" spans="1:9">
      <c r="A45" s="548" t="s">
        <v>197</v>
      </c>
      <c r="B45" s="511" t="s">
        <v>198</v>
      </c>
      <c r="C45" s="187">
        <v>0</v>
      </c>
      <c r="D45" s="144"/>
      <c r="E45" s="144"/>
      <c r="F45" s="144"/>
      <c r="G45" s="144"/>
      <c r="H45" s="144"/>
      <c r="I45" s="144"/>
    </row>
    <row r="46" s="539" customFormat="1" ht="16.5" customHeight="1" spans="1:9">
      <c r="A46" s="548" t="s">
        <v>199</v>
      </c>
      <c r="B46" s="511" t="s">
        <v>200</v>
      </c>
      <c r="C46" s="187">
        <v>0</v>
      </c>
      <c r="D46" s="144"/>
      <c r="E46" s="144"/>
      <c r="F46" s="144"/>
      <c r="G46" s="144"/>
      <c r="H46" s="144"/>
      <c r="I46" s="144"/>
    </row>
    <row r="47" s="539" customFormat="1" ht="16.5" customHeight="1" spans="1:9">
      <c r="A47" s="548" t="s">
        <v>201</v>
      </c>
      <c r="B47" s="511" t="s">
        <v>202</v>
      </c>
      <c r="C47" s="187">
        <v>0</v>
      </c>
      <c r="D47" s="144"/>
      <c r="E47" s="144"/>
      <c r="F47" s="144"/>
      <c r="G47" s="144"/>
      <c r="H47" s="144"/>
      <c r="I47" s="144"/>
    </row>
    <row r="48" s="539" customFormat="1" ht="16.5" customHeight="1" spans="1:9">
      <c r="A48" s="548" t="s">
        <v>203</v>
      </c>
      <c r="B48" s="511" t="s">
        <v>204</v>
      </c>
      <c r="C48" s="187">
        <v>0</v>
      </c>
      <c r="D48" s="144"/>
      <c r="E48" s="144"/>
      <c r="F48" s="144"/>
      <c r="G48" s="144"/>
      <c r="H48" s="144"/>
      <c r="I48" s="144"/>
    </row>
    <row r="49" s="539" customFormat="1" ht="16.5" customHeight="1" spans="1:9">
      <c r="A49" s="548" t="s">
        <v>205</v>
      </c>
      <c r="B49" s="511" t="s">
        <v>155</v>
      </c>
      <c r="C49" s="187">
        <v>365</v>
      </c>
      <c r="D49" s="144"/>
      <c r="E49" s="144"/>
      <c r="F49" s="144"/>
      <c r="G49" s="144"/>
      <c r="H49" s="144"/>
      <c r="I49" s="144"/>
    </row>
    <row r="50" s="539" customFormat="1" ht="16.5" customHeight="1" spans="1:9">
      <c r="A50" s="548" t="s">
        <v>206</v>
      </c>
      <c r="B50" s="511" t="s">
        <v>207</v>
      </c>
      <c r="C50" s="187">
        <v>622</v>
      </c>
      <c r="D50" s="144"/>
      <c r="E50" s="144"/>
      <c r="F50" s="144"/>
      <c r="G50" s="144"/>
      <c r="H50" s="144"/>
      <c r="I50" s="144"/>
    </row>
    <row r="51" s="539" customFormat="1" ht="16.5" customHeight="1" spans="1:9">
      <c r="A51" s="550" t="s">
        <v>208</v>
      </c>
      <c r="B51" s="509" t="s">
        <v>209</v>
      </c>
      <c r="C51" s="510">
        <f>SUM(C52:C61)</f>
        <v>513</v>
      </c>
      <c r="D51" s="144"/>
      <c r="E51" s="144"/>
      <c r="F51" s="144"/>
      <c r="G51" s="144"/>
      <c r="H51" s="144"/>
      <c r="I51" s="144"/>
    </row>
    <row r="52" s="539" customFormat="1" ht="16.5" customHeight="1" spans="1:9">
      <c r="A52" s="548" t="s">
        <v>210</v>
      </c>
      <c r="B52" s="511" t="s">
        <v>137</v>
      </c>
      <c r="C52" s="187">
        <v>234</v>
      </c>
      <c r="D52" s="144"/>
      <c r="E52" s="144"/>
      <c r="F52" s="144"/>
      <c r="G52" s="144"/>
      <c r="H52" s="144"/>
      <c r="I52" s="144"/>
    </row>
    <row r="53" s="539" customFormat="1" ht="16.5" customHeight="1" spans="1:9">
      <c r="A53" s="548" t="s">
        <v>211</v>
      </c>
      <c r="B53" s="511" t="s">
        <v>139</v>
      </c>
      <c r="C53" s="187">
        <v>0</v>
      </c>
      <c r="D53" s="144"/>
      <c r="E53" s="144"/>
      <c r="F53" s="144"/>
      <c r="G53" s="144"/>
      <c r="H53" s="144"/>
      <c r="I53" s="144"/>
    </row>
    <row r="54" s="539" customFormat="1" ht="16.5" customHeight="1" spans="1:9">
      <c r="A54" s="548" t="s">
        <v>212</v>
      </c>
      <c r="B54" s="511" t="s">
        <v>141</v>
      </c>
      <c r="C54" s="187">
        <v>0</v>
      </c>
      <c r="D54" s="144"/>
      <c r="E54" s="144"/>
      <c r="F54" s="144"/>
      <c r="G54" s="144"/>
      <c r="H54" s="144"/>
      <c r="I54" s="144"/>
    </row>
    <row r="55" s="539" customFormat="1" ht="16.5" customHeight="1" spans="1:9">
      <c r="A55" s="548" t="s">
        <v>213</v>
      </c>
      <c r="B55" s="511" t="s">
        <v>214</v>
      </c>
      <c r="C55" s="187">
        <v>0</v>
      </c>
      <c r="D55" s="144"/>
      <c r="E55" s="144"/>
      <c r="F55" s="144"/>
      <c r="G55" s="144"/>
      <c r="H55" s="144"/>
      <c r="I55" s="144"/>
    </row>
    <row r="56" s="539" customFormat="1" ht="16.5" customHeight="1" spans="1:9">
      <c r="A56" s="548" t="s">
        <v>215</v>
      </c>
      <c r="B56" s="511" t="s">
        <v>216</v>
      </c>
      <c r="C56" s="187">
        <v>0</v>
      </c>
      <c r="D56" s="144"/>
      <c r="E56" s="144"/>
      <c r="F56" s="144"/>
      <c r="G56" s="144"/>
      <c r="H56" s="144"/>
      <c r="I56" s="144"/>
    </row>
    <row r="57" s="539" customFormat="1" ht="16.5" customHeight="1" spans="1:9">
      <c r="A57" s="548" t="s">
        <v>217</v>
      </c>
      <c r="B57" s="511" t="s">
        <v>218</v>
      </c>
      <c r="C57" s="187">
        <v>14</v>
      </c>
      <c r="D57" s="144"/>
      <c r="E57" s="144"/>
      <c r="F57" s="144"/>
      <c r="G57" s="144"/>
      <c r="H57" s="144"/>
      <c r="I57" s="144"/>
    </row>
    <row r="58" s="539" customFormat="1" ht="16.5" customHeight="1" spans="1:9">
      <c r="A58" s="548" t="s">
        <v>219</v>
      </c>
      <c r="B58" s="511" t="s">
        <v>220</v>
      </c>
      <c r="C58" s="187">
        <v>61</v>
      </c>
      <c r="D58" s="144"/>
      <c r="E58" s="144"/>
      <c r="F58" s="144"/>
      <c r="G58" s="144"/>
      <c r="H58" s="144"/>
      <c r="I58" s="144"/>
    </row>
    <row r="59" s="539" customFormat="1" ht="16.5" customHeight="1" spans="1:9">
      <c r="A59" s="548" t="s">
        <v>221</v>
      </c>
      <c r="B59" s="511" t="s">
        <v>222</v>
      </c>
      <c r="C59" s="187">
        <v>153</v>
      </c>
      <c r="D59" s="144"/>
      <c r="E59" s="144"/>
      <c r="F59" s="144"/>
      <c r="G59" s="144"/>
      <c r="H59" s="144"/>
      <c r="I59" s="144"/>
    </row>
    <row r="60" s="539" customFormat="1" ht="16.5" customHeight="1" spans="1:9">
      <c r="A60" s="548" t="s">
        <v>223</v>
      </c>
      <c r="B60" s="511" t="s">
        <v>155</v>
      </c>
      <c r="C60" s="187">
        <v>51</v>
      </c>
      <c r="D60" s="144"/>
      <c r="E60" s="144"/>
      <c r="F60" s="144"/>
      <c r="G60" s="144"/>
      <c r="H60" s="144"/>
      <c r="I60" s="144"/>
    </row>
    <row r="61" s="539" customFormat="1" ht="16.5" customHeight="1" spans="1:9">
      <c r="A61" s="548" t="s">
        <v>224</v>
      </c>
      <c r="B61" s="511" t="s">
        <v>225</v>
      </c>
      <c r="C61" s="187">
        <v>0</v>
      </c>
      <c r="D61" s="144"/>
      <c r="E61" s="144"/>
      <c r="F61" s="144"/>
      <c r="G61" s="144"/>
      <c r="H61" s="144"/>
      <c r="I61" s="144"/>
    </row>
    <row r="62" s="539" customFormat="1" ht="16.5" customHeight="1" spans="1:9">
      <c r="A62" s="550" t="s">
        <v>226</v>
      </c>
      <c r="B62" s="509" t="s">
        <v>227</v>
      </c>
      <c r="C62" s="510">
        <f>SUM(C63:C72)</f>
        <v>1627</v>
      </c>
      <c r="D62" s="144"/>
      <c r="E62" s="144"/>
      <c r="F62" s="144"/>
      <c r="G62" s="144"/>
      <c r="H62" s="144"/>
      <c r="I62" s="144"/>
    </row>
    <row r="63" s="539" customFormat="1" ht="16.5" customHeight="1" spans="1:9">
      <c r="A63" s="548" t="s">
        <v>228</v>
      </c>
      <c r="B63" s="511" t="s">
        <v>137</v>
      </c>
      <c r="C63" s="187">
        <v>1025</v>
      </c>
      <c r="D63" s="144"/>
      <c r="E63" s="144"/>
      <c r="F63" s="144"/>
      <c r="G63" s="144"/>
      <c r="H63" s="144"/>
      <c r="I63" s="144"/>
    </row>
    <row r="64" s="539" customFormat="1" ht="16.5" customHeight="1" spans="1:9">
      <c r="A64" s="548" t="s">
        <v>229</v>
      </c>
      <c r="B64" s="511" t="s">
        <v>139</v>
      </c>
      <c r="C64" s="187">
        <v>0</v>
      </c>
      <c r="D64" s="144"/>
      <c r="E64" s="144"/>
      <c r="F64" s="144"/>
      <c r="G64" s="144"/>
      <c r="H64" s="144"/>
      <c r="I64" s="144"/>
    </row>
    <row r="65" s="539" customFormat="1" ht="16.5" customHeight="1" spans="1:9">
      <c r="A65" s="548" t="s">
        <v>230</v>
      </c>
      <c r="B65" s="511" t="s">
        <v>141</v>
      </c>
      <c r="C65" s="187">
        <v>0</v>
      </c>
      <c r="D65" s="144"/>
      <c r="E65" s="144"/>
      <c r="F65" s="144"/>
      <c r="G65" s="144"/>
      <c r="H65" s="144"/>
      <c r="I65" s="144"/>
    </row>
    <row r="66" s="539" customFormat="1" ht="16.5" customHeight="1" spans="1:9">
      <c r="A66" s="548" t="s">
        <v>231</v>
      </c>
      <c r="B66" s="511" t="s">
        <v>232</v>
      </c>
      <c r="C66" s="187">
        <v>357</v>
      </c>
      <c r="D66" s="144"/>
      <c r="E66" s="144"/>
      <c r="F66" s="144"/>
      <c r="G66" s="144"/>
      <c r="H66" s="144"/>
      <c r="I66" s="144"/>
    </row>
    <row r="67" s="539" customFormat="1" ht="16.5" customHeight="1" spans="1:9">
      <c r="A67" s="548" t="s">
        <v>233</v>
      </c>
      <c r="B67" s="511" t="s">
        <v>234</v>
      </c>
      <c r="C67" s="187">
        <v>0</v>
      </c>
      <c r="D67" s="144"/>
      <c r="E67" s="144"/>
      <c r="F67" s="144"/>
      <c r="G67" s="144"/>
      <c r="H67" s="144"/>
      <c r="I67" s="144"/>
    </row>
    <row r="68" s="539" customFormat="1" ht="16.5" customHeight="1" spans="1:9">
      <c r="A68" s="548" t="s">
        <v>235</v>
      </c>
      <c r="B68" s="511" t="s">
        <v>236</v>
      </c>
      <c r="C68" s="187">
        <v>43</v>
      </c>
      <c r="D68" s="144"/>
      <c r="E68" s="144"/>
      <c r="F68" s="144"/>
      <c r="G68" s="144"/>
      <c r="H68" s="144"/>
      <c r="I68" s="144"/>
    </row>
    <row r="69" s="539" customFormat="1" ht="16.5" customHeight="1" spans="1:9">
      <c r="A69" s="548" t="s">
        <v>237</v>
      </c>
      <c r="B69" s="511" t="s">
        <v>238</v>
      </c>
      <c r="C69" s="187">
        <v>190</v>
      </c>
      <c r="D69" s="144"/>
      <c r="E69" s="144"/>
      <c r="F69" s="144"/>
      <c r="G69" s="144"/>
      <c r="H69" s="144"/>
      <c r="I69" s="144"/>
    </row>
    <row r="70" s="539" customFormat="1" ht="16.5" customHeight="1" spans="1:9">
      <c r="A70" s="548" t="s">
        <v>239</v>
      </c>
      <c r="B70" s="511" t="s">
        <v>240</v>
      </c>
      <c r="C70" s="187">
        <v>0</v>
      </c>
      <c r="D70" s="144"/>
      <c r="E70" s="144"/>
      <c r="F70" s="144"/>
      <c r="G70" s="144"/>
      <c r="H70" s="144"/>
      <c r="I70" s="144"/>
    </row>
    <row r="71" s="539" customFormat="1" ht="16.5" customHeight="1" spans="1:9">
      <c r="A71" s="548" t="s">
        <v>241</v>
      </c>
      <c r="B71" s="511" t="s">
        <v>155</v>
      </c>
      <c r="C71" s="187">
        <v>12</v>
      </c>
      <c r="D71" s="144"/>
      <c r="E71" s="144"/>
      <c r="F71" s="144"/>
      <c r="G71" s="144"/>
      <c r="H71" s="144"/>
      <c r="I71" s="144"/>
    </row>
    <row r="72" s="539" customFormat="1" ht="16.5" customHeight="1" spans="1:9">
      <c r="A72" s="548" t="s">
        <v>242</v>
      </c>
      <c r="B72" s="511" t="s">
        <v>243</v>
      </c>
      <c r="C72" s="187">
        <v>0</v>
      </c>
      <c r="D72" s="144"/>
      <c r="E72" s="144"/>
      <c r="F72" s="144"/>
      <c r="G72" s="144"/>
      <c r="H72" s="144"/>
      <c r="I72" s="144"/>
    </row>
    <row r="73" s="539" customFormat="1" ht="16.5" customHeight="1" spans="1:9">
      <c r="A73" s="550" t="s">
        <v>244</v>
      </c>
      <c r="B73" s="509" t="s">
        <v>245</v>
      </c>
      <c r="C73" s="510">
        <f>SUM(C74:C80)</f>
        <v>921</v>
      </c>
      <c r="D73" s="144"/>
      <c r="E73" s="144"/>
      <c r="F73" s="144"/>
      <c r="G73" s="144"/>
      <c r="H73" s="144"/>
      <c r="I73" s="144"/>
    </row>
    <row r="74" s="539" customFormat="1" ht="16.5" customHeight="1" spans="1:9">
      <c r="A74" s="548" t="s">
        <v>246</v>
      </c>
      <c r="B74" s="511" t="s">
        <v>137</v>
      </c>
      <c r="C74" s="187">
        <v>626</v>
      </c>
      <c r="D74" s="144"/>
      <c r="E74" s="144"/>
      <c r="F74" s="144"/>
      <c r="G74" s="144"/>
      <c r="H74" s="144"/>
      <c r="I74" s="144"/>
    </row>
    <row r="75" s="539" customFormat="1" ht="16.5" customHeight="1" spans="1:9">
      <c r="A75" s="548" t="s">
        <v>247</v>
      </c>
      <c r="B75" s="511" t="s">
        <v>139</v>
      </c>
      <c r="C75" s="187">
        <v>0</v>
      </c>
      <c r="D75" s="144"/>
      <c r="E75" s="144"/>
      <c r="F75" s="144"/>
      <c r="G75" s="144"/>
      <c r="H75" s="144"/>
      <c r="I75" s="144"/>
    </row>
    <row r="76" s="539" customFormat="1" ht="16.5" customHeight="1" spans="1:9">
      <c r="A76" s="548" t="s">
        <v>248</v>
      </c>
      <c r="B76" s="511" t="s">
        <v>141</v>
      </c>
      <c r="C76" s="187">
        <v>0</v>
      </c>
      <c r="D76" s="144"/>
      <c r="E76" s="144"/>
      <c r="F76" s="144"/>
      <c r="G76" s="144"/>
      <c r="H76" s="144"/>
      <c r="I76" s="144"/>
    </row>
    <row r="77" s="539" customFormat="1" ht="16.5" customHeight="1" spans="1:9">
      <c r="A77" s="548" t="s">
        <v>249</v>
      </c>
      <c r="B77" s="511" t="s">
        <v>238</v>
      </c>
      <c r="C77" s="187">
        <v>0</v>
      </c>
      <c r="D77" s="144"/>
      <c r="E77" s="144"/>
      <c r="F77" s="144"/>
      <c r="G77" s="144"/>
      <c r="H77" s="144"/>
      <c r="I77" s="144"/>
    </row>
    <row r="78" s="539" customFormat="1" ht="16.5" customHeight="1" spans="1:9">
      <c r="A78" s="548" t="s">
        <v>250</v>
      </c>
      <c r="B78" s="511" t="s">
        <v>251</v>
      </c>
      <c r="C78" s="187">
        <v>295</v>
      </c>
      <c r="D78" s="144"/>
      <c r="E78" s="144"/>
      <c r="F78" s="144"/>
      <c r="G78" s="144"/>
      <c r="H78" s="144"/>
      <c r="I78" s="144"/>
    </row>
    <row r="79" s="539" customFormat="1" ht="16.5" customHeight="1" spans="1:9">
      <c r="A79" s="548" t="s">
        <v>252</v>
      </c>
      <c r="B79" s="511" t="s">
        <v>155</v>
      </c>
      <c r="C79" s="187">
        <v>0</v>
      </c>
      <c r="D79" s="144"/>
      <c r="E79" s="144"/>
      <c r="F79" s="144"/>
      <c r="G79" s="144"/>
      <c r="H79" s="144"/>
      <c r="I79" s="144"/>
    </row>
    <row r="80" s="539" customFormat="1" ht="16.5" customHeight="1" spans="1:9">
      <c r="A80" s="548" t="s">
        <v>253</v>
      </c>
      <c r="B80" s="511" t="s">
        <v>254</v>
      </c>
      <c r="C80" s="187">
        <v>0</v>
      </c>
      <c r="D80" s="144"/>
      <c r="E80" s="144"/>
      <c r="F80" s="144"/>
      <c r="G80" s="144"/>
      <c r="H80" s="144"/>
      <c r="I80" s="144"/>
    </row>
    <row r="81" s="539" customFormat="1" ht="16.5" customHeight="1" spans="1:9">
      <c r="A81" s="550" t="s">
        <v>255</v>
      </c>
      <c r="B81" s="509" t="s">
        <v>256</v>
      </c>
      <c r="C81" s="510">
        <f>SUM(C82:C89)</f>
        <v>0</v>
      </c>
      <c r="D81" s="144"/>
      <c r="E81" s="144"/>
      <c r="F81" s="144"/>
      <c r="G81" s="144"/>
      <c r="H81" s="144"/>
      <c r="I81" s="144"/>
    </row>
    <row r="82" s="539" customFormat="1" ht="16.5" customHeight="1" spans="1:9">
      <c r="A82" s="548" t="s">
        <v>257</v>
      </c>
      <c r="B82" s="511" t="s">
        <v>137</v>
      </c>
      <c r="C82" s="187">
        <v>0</v>
      </c>
      <c r="D82" s="144"/>
      <c r="E82" s="144"/>
      <c r="F82" s="144"/>
      <c r="G82" s="144"/>
      <c r="H82" s="144"/>
      <c r="I82" s="144"/>
    </row>
    <row r="83" s="539" customFormat="1" ht="16.5" customHeight="1" spans="1:9">
      <c r="A83" s="548" t="s">
        <v>258</v>
      </c>
      <c r="B83" s="511" t="s">
        <v>139</v>
      </c>
      <c r="C83" s="187">
        <v>0</v>
      </c>
      <c r="D83" s="144"/>
      <c r="E83" s="144"/>
      <c r="F83" s="144"/>
      <c r="G83" s="144"/>
      <c r="H83" s="144"/>
      <c r="I83" s="144"/>
    </row>
    <row r="84" s="539" customFormat="1" ht="16.5" customHeight="1" spans="1:9">
      <c r="A84" s="548" t="s">
        <v>259</v>
      </c>
      <c r="B84" s="511" t="s">
        <v>141</v>
      </c>
      <c r="C84" s="187">
        <v>0</v>
      </c>
      <c r="D84" s="144"/>
      <c r="E84" s="144"/>
      <c r="F84" s="144"/>
      <c r="G84" s="144"/>
      <c r="H84" s="144"/>
      <c r="I84" s="144"/>
    </row>
    <row r="85" s="539" customFormat="1" ht="16.5" customHeight="1" spans="1:9">
      <c r="A85" s="548" t="s">
        <v>260</v>
      </c>
      <c r="B85" s="511" t="s">
        <v>261</v>
      </c>
      <c r="C85" s="187">
        <v>0</v>
      </c>
      <c r="D85" s="144"/>
      <c r="E85" s="144"/>
      <c r="F85" s="144"/>
      <c r="G85" s="144"/>
      <c r="H85" s="144"/>
      <c r="I85" s="144"/>
    </row>
    <row r="86" s="539" customFormat="1" ht="16.5" customHeight="1" spans="1:9">
      <c r="A86" s="548" t="s">
        <v>262</v>
      </c>
      <c r="B86" s="511" t="s">
        <v>263</v>
      </c>
      <c r="C86" s="187">
        <v>0</v>
      </c>
      <c r="D86" s="144"/>
      <c r="E86" s="144"/>
      <c r="F86" s="144"/>
      <c r="G86" s="144"/>
      <c r="H86" s="144"/>
      <c r="I86" s="144"/>
    </row>
    <row r="87" s="539" customFormat="1" ht="16.5" customHeight="1" spans="1:9">
      <c r="A87" s="548" t="s">
        <v>264</v>
      </c>
      <c r="B87" s="511" t="s">
        <v>238</v>
      </c>
      <c r="C87" s="187">
        <v>0</v>
      </c>
      <c r="D87" s="144"/>
      <c r="E87" s="144"/>
      <c r="F87" s="144"/>
      <c r="G87" s="144"/>
      <c r="H87" s="144"/>
      <c r="I87" s="144"/>
    </row>
    <row r="88" s="539" customFormat="1" ht="16.5" customHeight="1" spans="1:9">
      <c r="A88" s="548" t="s">
        <v>265</v>
      </c>
      <c r="B88" s="511" t="s">
        <v>155</v>
      </c>
      <c r="C88" s="187">
        <v>0</v>
      </c>
      <c r="D88" s="144"/>
      <c r="E88" s="144"/>
      <c r="F88" s="144"/>
      <c r="G88" s="144"/>
      <c r="H88" s="144"/>
      <c r="I88" s="144"/>
    </row>
    <row r="89" s="539" customFormat="1" ht="16.5" customHeight="1" spans="1:9">
      <c r="A89" s="548" t="s">
        <v>266</v>
      </c>
      <c r="B89" s="511" t="s">
        <v>267</v>
      </c>
      <c r="C89" s="187">
        <v>0</v>
      </c>
      <c r="D89" s="144"/>
      <c r="E89" s="144"/>
      <c r="F89" s="144"/>
      <c r="G89" s="144"/>
      <c r="H89" s="144"/>
      <c r="I89" s="144"/>
    </row>
    <row r="90" s="539" customFormat="1" ht="16.5" customHeight="1" spans="1:9">
      <c r="A90" s="550" t="s">
        <v>268</v>
      </c>
      <c r="B90" s="509" t="s">
        <v>269</v>
      </c>
      <c r="C90" s="510">
        <f>SUM(C91:C102)</f>
        <v>0</v>
      </c>
      <c r="D90" s="144"/>
      <c r="E90" s="144"/>
      <c r="F90" s="144"/>
      <c r="G90" s="144"/>
      <c r="H90" s="144"/>
      <c r="I90" s="144"/>
    </row>
    <row r="91" s="539" customFormat="1" ht="16.5" customHeight="1" spans="1:9">
      <c r="A91" s="548" t="s">
        <v>270</v>
      </c>
      <c r="B91" s="511" t="s">
        <v>137</v>
      </c>
      <c r="C91" s="187">
        <v>0</v>
      </c>
      <c r="D91" s="144"/>
      <c r="E91" s="144"/>
      <c r="F91" s="144"/>
      <c r="G91" s="144"/>
      <c r="H91" s="144"/>
      <c r="I91" s="144"/>
    </row>
    <row r="92" s="539" customFormat="1" ht="16.5" customHeight="1" spans="1:9">
      <c r="A92" s="548" t="s">
        <v>271</v>
      </c>
      <c r="B92" s="511" t="s">
        <v>139</v>
      </c>
      <c r="C92" s="187">
        <v>0</v>
      </c>
      <c r="D92" s="144"/>
      <c r="E92" s="144"/>
      <c r="F92" s="144"/>
      <c r="G92" s="144"/>
      <c r="H92" s="144"/>
      <c r="I92" s="144"/>
    </row>
    <row r="93" s="539" customFormat="1" ht="16.5" customHeight="1" spans="1:9">
      <c r="A93" s="548" t="s">
        <v>272</v>
      </c>
      <c r="B93" s="511" t="s">
        <v>141</v>
      </c>
      <c r="C93" s="187">
        <v>0</v>
      </c>
      <c r="D93" s="144"/>
      <c r="E93" s="144"/>
      <c r="F93" s="144"/>
      <c r="G93" s="144"/>
      <c r="H93" s="144"/>
      <c r="I93" s="144"/>
    </row>
    <row r="94" s="539" customFormat="1" ht="16.5" customHeight="1" spans="1:9">
      <c r="A94" s="548" t="s">
        <v>273</v>
      </c>
      <c r="B94" s="511" t="s">
        <v>274</v>
      </c>
      <c r="C94" s="187">
        <v>0</v>
      </c>
      <c r="D94" s="144"/>
      <c r="E94" s="144"/>
      <c r="F94" s="144"/>
      <c r="G94" s="144"/>
      <c r="H94" s="144"/>
      <c r="I94" s="144"/>
    </row>
    <row r="95" s="539" customFormat="1" ht="16.5" customHeight="1" spans="1:9">
      <c r="A95" s="548" t="s">
        <v>275</v>
      </c>
      <c r="B95" s="511" t="s">
        <v>276</v>
      </c>
      <c r="C95" s="187">
        <v>0</v>
      </c>
      <c r="D95" s="144"/>
      <c r="E95" s="144"/>
      <c r="F95" s="144"/>
      <c r="G95" s="144"/>
      <c r="H95" s="144"/>
      <c r="I95" s="144"/>
    </row>
    <row r="96" s="539" customFormat="1" ht="16.5" customHeight="1" spans="1:9">
      <c r="A96" s="548" t="s">
        <v>277</v>
      </c>
      <c r="B96" s="511" t="s">
        <v>238</v>
      </c>
      <c r="C96" s="187">
        <v>0</v>
      </c>
      <c r="D96" s="144"/>
      <c r="E96" s="144"/>
      <c r="F96" s="144"/>
      <c r="G96" s="144"/>
      <c r="H96" s="144"/>
      <c r="I96" s="144"/>
    </row>
    <row r="97" s="539" customFormat="1" ht="16.5" customHeight="1" spans="1:9">
      <c r="A97" s="548" t="s">
        <v>278</v>
      </c>
      <c r="B97" s="511" t="s">
        <v>279</v>
      </c>
      <c r="C97" s="187">
        <v>0</v>
      </c>
      <c r="D97" s="144"/>
      <c r="E97" s="144"/>
      <c r="F97" s="144"/>
      <c r="G97" s="144"/>
      <c r="H97" s="144"/>
      <c r="I97" s="144"/>
    </row>
    <row r="98" s="539" customFormat="1" ht="16.5" customHeight="1" spans="1:9">
      <c r="A98" s="548" t="s">
        <v>280</v>
      </c>
      <c r="B98" s="511" t="s">
        <v>281</v>
      </c>
      <c r="C98" s="187">
        <v>0</v>
      </c>
      <c r="D98" s="144"/>
      <c r="E98" s="144"/>
      <c r="F98" s="144"/>
      <c r="G98" s="144"/>
      <c r="H98" s="144"/>
      <c r="I98" s="144"/>
    </row>
    <row r="99" s="539" customFormat="1" ht="16.5" customHeight="1" spans="1:9">
      <c r="A99" s="548" t="s">
        <v>282</v>
      </c>
      <c r="B99" s="511" t="s">
        <v>283</v>
      </c>
      <c r="C99" s="187">
        <v>0</v>
      </c>
      <c r="D99" s="144"/>
      <c r="E99" s="144"/>
      <c r="F99" s="144"/>
      <c r="G99" s="144"/>
      <c r="H99" s="144"/>
      <c r="I99" s="144"/>
    </row>
    <row r="100" s="539" customFormat="1" ht="16.5" customHeight="1" spans="1:9">
      <c r="A100" s="548" t="s">
        <v>284</v>
      </c>
      <c r="B100" s="511" t="s">
        <v>285</v>
      </c>
      <c r="C100" s="187">
        <v>0</v>
      </c>
      <c r="D100" s="144"/>
      <c r="E100" s="144"/>
      <c r="F100" s="144"/>
      <c r="G100" s="144"/>
      <c r="H100" s="144"/>
      <c r="I100" s="144"/>
    </row>
    <row r="101" s="539" customFormat="1" ht="16.5" customHeight="1" spans="1:9">
      <c r="A101" s="548" t="s">
        <v>286</v>
      </c>
      <c r="B101" s="511" t="s">
        <v>155</v>
      </c>
      <c r="C101" s="187">
        <v>0</v>
      </c>
      <c r="D101" s="144"/>
      <c r="E101" s="144"/>
      <c r="F101" s="144"/>
      <c r="G101" s="144"/>
      <c r="H101" s="144"/>
      <c r="I101" s="144"/>
    </row>
    <row r="102" s="539" customFormat="1" ht="16.5" customHeight="1" spans="1:9">
      <c r="A102" s="548" t="s">
        <v>287</v>
      </c>
      <c r="B102" s="511" t="s">
        <v>288</v>
      </c>
      <c r="C102" s="187">
        <v>0</v>
      </c>
      <c r="D102" s="144"/>
      <c r="E102" s="144"/>
      <c r="F102" s="144"/>
      <c r="G102" s="144"/>
      <c r="H102" s="144"/>
      <c r="I102" s="144"/>
    </row>
    <row r="103" s="539" customFormat="1" ht="16.5" customHeight="1" spans="1:9">
      <c r="A103" s="550" t="s">
        <v>289</v>
      </c>
      <c r="B103" s="509" t="s">
        <v>290</v>
      </c>
      <c r="C103" s="510">
        <f>SUM(C104:C111)</f>
        <v>2633</v>
      </c>
      <c r="D103" s="144"/>
      <c r="E103" s="144"/>
      <c r="F103" s="144"/>
      <c r="G103" s="144"/>
      <c r="H103" s="144"/>
      <c r="I103" s="144"/>
    </row>
    <row r="104" s="539" customFormat="1" ht="16.5" customHeight="1" spans="1:9">
      <c r="A104" s="548" t="s">
        <v>291</v>
      </c>
      <c r="B104" s="511" t="s">
        <v>137</v>
      </c>
      <c r="C104" s="187">
        <v>2055</v>
      </c>
      <c r="D104" s="144"/>
      <c r="E104" s="144"/>
      <c r="F104" s="144"/>
      <c r="G104" s="144"/>
      <c r="H104" s="144"/>
      <c r="I104" s="144"/>
    </row>
    <row r="105" s="539" customFormat="1" ht="16.5" customHeight="1" spans="1:9">
      <c r="A105" s="548" t="s">
        <v>292</v>
      </c>
      <c r="B105" s="511" t="s">
        <v>139</v>
      </c>
      <c r="C105" s="187">
        <v>0</v>
      </c>
      <c r="D105" s="144"/>
      <c r="E105" s="144"/>
      <c r="F105" s="144"/>
      <c r="G105" s="144"/>
      <c r="H105" s="144"/>
      <c r="I105" s="144"/>
    </row>
    <row r="106" s="539" customFormat="1" ht="16.5" customHeight="1" spans="1:9">
      <c r="A106" s="548" t="s">
        <v>293</v>
      </c>
      <c r="B106" s="511" t="s">
        <v>141</v>
      </c>
      <c r="C106" s="187">
        <v>0</v>
      </c>
      <c r="D106" s="144"/>
      <c r="E106" s="144"/>
      <c r="F106" s="144"/>
      <c r="G106" s="144"/>
      <c r="H106" s="144"/>
      <c r="I106" s="144"/>
    </row>
    <row r="107" s="539" customFormat="1" ht="16.5" customHeight="1" spans="1:9">
      <c r="A107" s="548" t="s">
        <v>294</v>
      </c>
      <c r="B107" s="511" t="s">
        <v>295</v>
      </c>
      <c r="C107" s="187">
        <v>282</v>
      </c>
      <c r="D107" s="144"/>
      <c r="E107" s="144"/>
      <c r="F107" s="144"/>
      <c r="G107" s="144"/>
      <c r="H107" s="144"/>
      <c r="I107" s="144"/>
    </row>
    <row r="108" s="539" customFormat="1" ht="16.5" customHeight="1" spans="1:9">
      <c r="A108" s="548" t="s">
        <v>296</v>
      </c>
      <c r="B108" s="511" t="s">
        <v>297</v>
      </c>
      <c r="C108" s="187">
        <v>0</v>
      </c>
      <c r="D108" s="144"/>
      <c r="E108" s="144"/>
      <c r="F108" s="144"/>
      <c r="G108" s="144"/>
      <c r="H108" s="144"/>
      <c r="I108" s="144"/>
    </row>
    <row r="109" s="539" customFormat="1" ht="16.5" customHeight="1" spans="1:9">
      <c r="A109" s="548" t="s">
        <v>298</v>
      </c>
      <c r="B109" s="511" t="s">
        <v>299</v>
      </c>
      <c r="C109" s="187">
        <v>32</v>
      </c>
      <c r="D109" s="144"/>
      <c r="E109" s="144"/>
      <c r="F109" s="144"/>
      <c r="G109" s="144"/>
      <c r="H109" s="144"/>
      <c r="I109" s="144"/>
    </row>
    <row r="110" s="539" customFormat="1" ht="16.5" customHeight="1" spans="1:9">
      <c r="A110" s="548" t="s">
        <v>300</v>
      </c>
      <c r="B110" s="511" t="s">
        <v>155</v>
      </c>
      <c r="C110" s="187">
        <v>243</v>
      </c>
      <c r="D110" s="144"/>
      <c r="E110" s="144"/>
      <c r="F110" s="144"/>
      <c r="G110" s="144"/>
      <c r="H110" s="144"/>
      <c r="I110" s="144"/>
    </row>
    <row r="111" s="539" customFormat="1" ht="16.5" customHeight="1" spans="1:9">
      <c r="A111" s="548" t="s">
        <v>301</v>
      </c>
      <c r="B111" s="511" t="s">
        <v>302</v>
      </c>
      <c r="C111" s="187">
        <v>21</v>
      </c>
      <c r="D111" s="144"/>
      <c r="E111" s="144"/>
      <c r="F111" s="144"/>
      <c r="G111" s="144"/>
      <c r="H111" s="144"/>
      <c r="I111" s="144"/>
    </row>
    <row r="112" s="539" customFormat="1" ht="16.5" customHeight="1" spans="1:9">
      <c r="A112" s="550" t="s">
        <v>303</v>
      </c>
      <c r="B112" s="509" t="s">
        <v>304</v>
      </c>
      <c r="C112" s="510">
        <f>SUM(C113:C122)</f>
        <v>888</v>
      </c>
      <c r="D112" s="144"/>
      <c r="E112" s="144"/>
      <c r="F112" s="144"/>
      <c r="G112" s="144"/>
      <c r="H112" s="144"/>
      <c r="I112" s="144"/>
    </row>
    <row r="113" s="539" customFormat="1" ht="16.5" customHeight="1" spans="1:9">
      <c r="A113" s="548" t="s">
        <v>305</v>
      </c>
      <c r="B113" s="511" t="s">
        <v>137</v>
      </c>
      <c r="C113" s="187">
        <v>602</v>
      </c>
      <c r="D113" s="144"/>
      <c r="E113" s="144"/>
      <c r="F113" s="144"/>
      <c r="G113" s="144"/>
      <c r="H113" s="144"/>
      <c r="I113" s="144"/>
    </row>
    <row r="114" s="539" customFormat="1" ht="16.5" customHeight="1" spans="1:9">
      <c r="A114" s="548" t="s">
        <v>306</v>
      </c>
      <c r="B114" s="511" t="s">
        <v>139</v>
      </c>
      <c r="C114" s="187">
        <v>0</v>
      </c>
      <c r="D114" s="144"/>
      <c r="E114" s="144"/>
      <c r="F114" s="144"/>
      <c r="G114" s="144"/>
      <c r="H114" s="144"/>
      <c r="I114" s="144"/>
    </row>
    <row r="115" s="539" customFormat="1" ht="16.5" customHeight="1" spans="1:9">
      <c r="A115" s="548" t="s">
        <v>307</v>
      </c>
      <c r="B115" s="511" t="s">
        <v>141</v>
      </c>
      <c r="C115" s="187">
        <v>0</v>
      </c>
      <c r="D115" s="144"/>
      <c r="E115" s="144"/>
      <c r="F115" s="144"/>
      <c r="G115" s="144"/>
      <c r="H115" s="144"/>
      <c r="I115" s="144"/>
    </row>
    <row r="116" s="539" customFormat="1" ht="16.5" customHeight="1" spans="1:9">
      <c r="A116" s="548" t="s">
        <v>308</v>
      </c>
      <c r="B116" s="511" t="s">
        <v>309</v>
      </c>
      <c r="C116" s="187">
        <v>0</v>
      </c>
      <c r="D116" s="144"/>
      <c r="E116" s="144"/>
      <c r="F116" s="144"/>
      <c r="G116" s="144"/>
      <c r="H116" s="144"/>
      <c r="I116" s="144"/>
    </row>
    <row r="117" s="539" customFormat="1" ht="16.5" customHeight="1" spans="1:9">
      <c r="A117" s="548" t="s">
        <v>310</v>
      </c>
      <c r="B117" s="511" t="s">
        <v>311</v>
      </c>
      <c r="C117" s="187">
        <v>0</v>
      </c>
      <c r="D117" s="144"/>
      <c r="E117" s="144"/>
      <c r="F117" s="144"/>
      <c r="G117" s="144"/>
      <c r="H117" s="144"/>
      <c r="I117" s="144"/>
    </row>
    <row r="118" s="539" customFormat="1" ht="16.5" customHeight="1" spans="1:9">
      <c r="A118" s="548" t="s">
        <v>312</v>
      </c>
      <c r="B118" s="511" t="s">
        <v>313</v>
      </c>
      <c r="C118" s="187">
        <v>0</v>
      </c>
      <c r="D118" s="144"/>
      <c r="E118" s="144"/>
      <c r="F118" s="144"/>
      <c r="G118" s="144"/>
      <c r="H118" s="144"/>
      <c r="I118" s="144"/>
    </row>
    <row r="119" s="539" customFormat="1" ht="16.5" customHeight="1" spans="1:9">
      <c r="A119" s="548" t="s">
        <v>314</v>
      </c>
      <c r="B119" s="511" t="s">
        <v>315</v>
      </c>
      <c r="C119" s="187">
        <v>0</v>
      </c>
      <c r="D119" s="144"/>
      <c r="E119" s="144"/>
      <c r="F119" s="144"/>
      <c r="G119" s="144"/>
      <c r="H119" s="144"/>
      <c r="I119" s="144"/>
    </row>
    <row r="120" s="539" customFormat="1" ht="16.5" customHeight="1" spans="1:9">
      <c r="A120" s="548" t="s">
        <v>316</v>
      </c>
      <c r="B120" s="511" t="s">
        <v>317</v>
      </c>
      <c r="C120" s="187">
        <v>200</v>
      </c>
      <c r="D120" s="144"/>
      <c r="E120" s="144"/>
      <c r="F120" s="144"/>
      <c r="G120" s="144"/>
      <c r="H120" s="144"/>
      <c r="I120" s="144"/>
    </row>
    <row r="121" s="539" customFormat="1" ht="16.5" customHeight="1" spans="1:9">
      <c r="A121" s="548" t="s">
        <v>318</v>
      </c>
      <c r="B121" s="511" t="s">
        <v>155</v>
      </c>
      <c r="C121" s="187">
        <v>0</v>
      </c>
      <c r="D121" s="144"/>
      <c r="E121" s="144"/>
      <c r="F121" s="144"/>
      <c r="G121" s="144"/>
      <c r="H121" s="144"/>
      <c r="I121" s="144"/>
    </row>
    <row r="122" s="539" customFormat="1" ht="16.5" customHeight="1" spans="1:9">
      <c r="A122" s="548" t="s">
        <v>319</v>
      </c>
      <c r="B122" s="511" t="s">
        <v>320</v>
      </c>
      <c r="C122" s="187">
        <v>86</v>
      </c>
      <c r="D122" s="144"/>
      <c r="E122" s="144"/>
      <c r="F122" s="144"/>
      <c r="G122" s="144"/>
      <c r="H122" s="144"/>
      <c r="I122" s="144"/>
    </row>
    <row r="123" s="539" customFormat="1" ht="16.5" customHeight="1" spans="1:9">
      <c r="A123" s="550" t="s">
        <v>321</v>
      </c>
      <c r="B123" s="509" t="s">
        <v>322</v>
      </c>
      <c r="C123" s="510">
        <f>SUM(C124:C134)</f>
        <v>0</v>
      </c>
      <c r="D123" s="144"/>
      <c r="E123" s="144"/>
      <c r="F123" s="144"/>
      <c r="G123" s="144"/>
      <c r="H123" s="144"/>
      <c r="I123" s="144"/>
    </row>
    <row r="124" s="539" customFormat="1" ht="16.5" customHeight="1" spans="1:9">
      <c r="A124" s="548" t="s">
        <v>323</v>
      </c>
      <c r="B124" s="511" t="s">
        <v>137</v>
      </c>
      <c r="C124" s="187">
        <v>0</v>
      </c>
      <c r="D124" s="144"/>
      <c r="E124" s="144"/>
      <c r="F124" s="144"/>
      <c r="G124" s="144"/>
      <c r="H124" s="144"/>
      <c r="I124" s="144"/>
    </row>
    <row r="125" s="539" customFormat="1" ht="16.5" customHeight="1" spans="1:9">
      <c r="A125" s="548" t="s">
        <v>324</v>
      </c>
      <c r="B125" s="511" t="s">
        <v>139</v>
      </c>
      <c r="C125" s="187">
        <v>0</v>
      </c>
      <c r="D125" s="144"/>
      <c r="E125" s="144"/>
      <c r="F125" s="144"/>
      <c r="G125" s="144"/>
      <c r="H125" s="144"/>
      <c r="I125" s="144"/>
    </row>
    <row r="126" s="539" customFormat="1" ht="16.5" customHeight="1" spans="1:9">
      <c r="A126" s="548" t="s">
        <v>325</v>
      </c>
      <c r="B126" s="511" t="s">
        <v>141</v>
      </c>
      <c r="C126" s="187">
        <v>0</v>
      </c>
      <c r="D126" s="144"/>
      <c r="E126" s="144"/>
      <c r="F126" s="144"/>
      <c r="G126" s="144"/>
      <c r="H126" s="144"/>
      <c r="I126" s="144"/>
    </row>
    <row r="127" s="539" customFormat="1" ht="16.5" customHeight="1" spans="1:9">
      <c r="A127" s="548" t="s">
        <v>326</v>
      </c>
      <c r="B127" s="511" t="s">
        <v>327</v>
      </c>
      <c r="C127" s="187">
        <v>0</v>
      </c>
      <c r="D127" s="144"/>
      <c r="E127" s="144"/>
      <c r="F127" s="144"/>
      <c r="G127" s="144"/>
      <c r="H127" s="144"/>
      <c r="I127" s="144"/>
    </row>
    <row r="128" s="539" customFormat="1" ht="16.5" customHeight="1" spans="1:9">
      <c r="A128" s="548" t="s">
        <v>328</v>
      </c>
      <c r="B128" s="511" t="s">
        <v>329</v>
      </c>
      <c r="C128" s="187">
        <v>0</v>
      </c>
      <c r="D128" s="144"/>
      <c r="E128" s="144"/>
      <c r="F128" s="144"/>
      <c r="G128" s="144"/>
      <c r="H128" s="144"/>
      <c r="I128" s="144"/>
    </row>
    <row r="129" s="539" customFormat="1" ht="16.5" customHeight="1" spans="1:9">
      <c r="A129" s="548" t="s">
        <v>330</v>
      </c>
      <c r="B129" s="511" t="s">
        <v>331</v>
      </c>
      <c r="C129" s="187">
        <v>0</v>
      </c>
      <c r="D129" s="144"/>
      <c r="E129" s="144"/>
      <c r="F129" s="144"/>
      <c r="G129" s="144"/>
      <c r="H129" s="144"/>
      <c r="I129" s="144"/>
    </row>
    <row r="130" s="539" customFormat="1" ht="16.5" customHeight="1" spans="1:9">
      <c r="A130" s="548" t="s">
        <v>332</v>
      </c>
      <c r="B130" s="511" t="s">
        <v>333</v>
      </c>
      <c r="C130" s="187">
        <v>0</v>
      </c>
      <c r="D130" s="144"/>
      <c r="E130" s="144"/>
      <c r="F130" s="144"/>
      <c r="G130" s="144"/>
      <c r="H130" s="144"/>
      <c r="I130" s="144"/>
    </row>
    <row r="131" s="539" customFormat="1" ht="16.5" customHeight="1" spans="1:9">
      <c r="A131" s="548" t="s">
        <v>334</v>
      </c>
      <c r="B131" s="511" t="s">
        <v>335</v>
      </c>
      <c r="C131" s="187">
        <v>0</v>
      </c>
      <c r="D131" s="144"/>
      <c r="E131" s="144"/>
      <c r="F131" s="144"/>
      <c r="G131" s="144"/>
      <c r="H131" s="144"/>
      <c r="I131" s="144"/>
    </row>
    <row r="132" s="539" customFormat="1" ht="16.5" customHeight="1" spans="1:9">
      <c r="A132" s="548" t="s">
        <v>336</v>
      </c>
      <c r="B132" s="511" t="s">
        <v>337</v>
      </c>
      <c r="C132" s="187">
        <v>0</v>
      </c>
      <c r="D132" s="144"/>
      <c r="E132" s="144"/>
      <c r="F132" s="144"/>
      <c r="G132" s="144"/>
      <c r="H132" s="144"/>
      <c r="I132" s="144"/>
    </row>
    <row r="133" s="539" customFormat="1" ht="16.5" customHeight="1" spans="1:9">
      <c r="A133" s="548" t="s">
        <v>338</v>
      </c>
      <c r="B133" s="511" t="s">
        <v>155</v>
      </c>
      <c r="C133" s="187">
        <v>0</v>
      </c>
      <c r="D133" s="144"/>
      <c r="E133" s="144"/>
      <c r="F133" s="144"/>
      <c r="G133" s="144"/>
      <c r="H133" s="144"/>
      <c r="I133" s="144"/>
    </row>
    <row r="134" s="539" customFormat="1" ht="16.5" customHeight="1" spans="1:9">
      <c r="A134" s="548" t="s">
        <v>339</v>
      </c>
      <c r="B134" s="511" t="s">
        <v>340</v>
      </c>
      <c r="C134" s="187">
        <v>0</v>
      </c>
      <c r="D134" s="144"/>
      <c r="E134" s="144"/>
      <c r="F134" s="144"/>
      <c r="G134" s="144"/>
      <c r="H134" s="144"/>
      <c r="I134" s="144"/>
    </row>
    <row r="135" s="539" customFormat="1" ht="16.5" customHeight="1" spans="1:9">
      <c r="A135" s="550" t="s">
        <v>341</v>
      </c>
      <c r="B135" s="509" t="s">
        <v>342</v>
      </c>
      <c r="C135" s="510">
        <f>SUM(C136:C141)</f>
        <v>144</v>
      </c>
      <c r="D135" s="144"/>
      <c r="E135" s="144"/>
      <c r="F135" s="144"/>
      <c r="G135" s="144"/>
      <c r="H135" s="144"/>
      <c r="I135" s="144"/>
    </row>
    <row r="136" s="539" customFormat="1" ht="16.5" customHeight="1" spans="1:9">
      <c r="A136" s="548" t="s">
        <v>343</v>
      </c>
      <c r="B136" s="511" t="s">
        <v>137</v>
      </c>
      <c r="C136" s="187">
        <v>0</v>
      </c>
      <c r="D136" s="144"/>
      <c r="E136" s="144"/>
      <c r="F136" s="144"/>
      <c r="G136" s="144"/>
      <c r="H136" s="144"/>
      <c r="I136" s="144"/>
    </row>
    <row r="137" s="539" customFormat="1" ht="16.5" customHeight="1" spans="1:9">
      <c r="A137" s="548" t="s">
        <v>344</v>
      </c>
      <c r="B137" s="511" t="s">
        <v>139</v>
      </c>
      <c r="C137" s="187">
        <v>0</v>
      </c>
      <c r="D137" s="144"/>
      <c r="E137" s="144"/>
      <c r="F137" s="144"/>
      <c r="G137" s="144"/>
      <c r="H137" s="144"/>
      <c r="I137" s="144"/>
    </row>
    <row r="138" s="539" customFormat="1" ht="16.5" customHeight="1" spans="1:9">
      <c r="A138" s="548" t="s">
        <v>345</v>
      </c>
      <c r="B138" s="511" t="s">
        <v>141</v>
      </c>
      <c r="C138" s="187">
        <v>0</v>
      </c>
      <c r="D138" s="144"/>
      <c r="E138" s="144"/>
      <c r="F138" s="144"/>
      <c r="G138" s="144"/>
      <c r="H138" s="144"/>
      <c r="I138" s="144"/>
    </row>
    <row r="139" s="539" customFormat="1" ht="16.5" customHeight="1" spans="1:9">
      <c r="A139" s="548" t="s">
        <v>346</v>
      </c>
      <c r="B139" s="511" t="s">
        <v>347</v>
      </c>
      <c r="C139" s="187">
        <v>40</v>
      </c>
      <c r="D139" s="144"/>
      <c r="E139" s="144"/>
      <c r="F139" s="144"/>
      <c r="G139" s="144"/>
      <c r="H139" s="144"/>
      <c r="I139" s="144"/>
    </row>
    <row r="140" s="539" customFormat="1" ht="16.5" customHeight="1" spans="1:9">
      <c r="A140" s="548" t="s">
        <v>348</v>
      </c>
      <c r="B140" s="511" t="s">
        <v>155</v>
      </c>
      <c r="C140" s="187">
        <v>0</v>
      </c>
      <c r="D140" s="144"/>
      <c r="E140" s="144"/>
      <c r="F140" s="144"/>
      <c r="G140" s="144"/>
      <c r="H140" s="144"/>
      <c r="I140" s="144"/>
    </row>
    <row r="141" s="539" customFormat="1" ht="16.5" customHeight="1" spans="1:9">
      <c r="A141" s="548" t="s">
        <v>349</v>
      </c>
      <c r="B141" s="511" t="s">
        <v>350</v>
      </c>
      <c r="C141" s="187">
        <v>104</v>
      </c>
      <c r="D141" s="144"/>
      <c r="E141" s="144"/>
      <c r="F141" s="144"/>
      <c r="G141" s="144"/>
      <c r="H141" s="144"/>
      <c r="I141" s="144"/>
    </row>
    <row r="142" s="539" customFormat="1" ht="16.5" customHeight="1" spans="1:9">
      <c r="A142" s="550" t="s">
        <v>351</v>
      </c>
      <c r="B142" s="509" t="s">
        <v>352</v>
      </c>
      <c r="C142" s="510">
        <f>SUM(C143:C149)</f>
        <v>0</v>
      </c>
      <c r="D142" s="144"/>
      <c r="E142" s="144"/>
      <c r="F142" s="144"/>
      <c r="G142" s="144"/>
      <c r="H142" s="144"/>
      <c r="I142" s="144"/>
    </row>
    <row r="143" s="539" customFormat="1" ht="16.5" customHeight="1" spans="1:9">
      <c r="A143" s="548" t="s">
        <v>353</v>
      </c>
      <c r="B143" s="511" t="s">
        <v>137</v>
      </c>
      <c r="C143" s="187">
        <v>0</v>
      </c>
      <c r="D143" s="144"/>
      <c r="E143" s="144"/>
      <c r="F143" s="144"/>
      <c r="G143" s="144"/>
      <c r="H143" s="144"/>
      <c r="I143" s="144"/>
    </row>
    <row r="144" s="539" customFormat="1" ht="16.5" customHeight="1" spans="1:9">
      <c r="A144" s="548" t="s">
        <v>354</v>
      </c>
      <c r="B144" s="511" t="s">
        <v>139</v>
      </c>
      <c r="C144" s="187">
        <v>0</v>
      </c>
      <c r="D144" s="144"/>
      <c r="E144" s="144"/>
      <c r="F144" s="144"/>
      <c r="G144" s="144"/>
      <c r="H144" s="144"/>
      <c r="I144" s="144"/>
    </row>
    <row r="145" s="539" customFormat="1" ht="16.5" customHeight="1" spans="1:9">
      <c r="A145" s="548" t="s">
        <v>355</v>
      </c>
      <c r="B145" s="511" t="s">
        <v>141</v>
      </c>
      <c r="C145" s="187">
        <v>0</v>
      </c>
      <c r="D145" s="144"/>
      <c r="E145" s="144"/>
      <c r="F145" s="144"/>
      <c r="G145" s="144"/>
      <c r="H145" s="144"/>
      <c r="I145" s="144"/>
    </row>
    <row r="146" s="539" customFormat="1" ht="16.5" customHeight="1" spans="1:9">
      <c r="A146" s="548" t="s">
        <v>356</v>
      </c>
      <c r="B146" s="511" t="s">
        <v>357</v>
      </c>
      <c r="C146" s="187">
        <v>0</v>
      </c>
      <c r="D146" s="144"/>
      <c r="E146" s="144"/>
      <c r="F146" s="144"/>
      <c r="G146" s="144"/>
      <c r="H146" s="144"/>
      <c r="I146" s="144"/>
    </row>
    <row r="147" s="539" customFormat="1" ht="16.5" customHeight="1" spans="1:9">
      <c r="A147" s="548" t="s">
        <v>358</v>
      </c>
      <c r="B147" s="511" t="s">
        <v>359</v>
      </c>
      <c r="C147" s="187">
        <v>0</v>
      </c>
      <c r="D147" s="144"/>
      <c r="E147" s="144"/>
      <c r="F147" s="144"/>
      <c r="G147" s="144"/>
      <c r="H147" s="144"/>
      <c r="I147" s="144"/>
    </row>
    <row r="148" s="539" customFormat="1" ht="16.5" customHeight="1" spans="1:9">
      <c r="A148" s="548" t="s">
        <v>360</v>
      </c>
      <c r="B148" s="511" t="s">
        <v>155</v>
      </c>
      <c r="C148" s="187">
        <v>0</v>
      </c>
      <c r="D148" s="144"/>
      <c r="E148" s="144"/>
      <c r="F148" s="144"/>
      <c r="G148" s="144"/>
      <c r="H148" s="144"/>
      <c r="I148" s="144"/>
    </row>
    <row r="149" s="539" customFormat="1" ht="16.5" customHeight="1" spans="1:9">
      <c r="A149" s="548" t="s">
        <v>361</v>
      </c>
      <c r="B149" s="511" t="s">
        <v>362</v>
      </c>
      <c r="C149" s="187">
        <v>0</v>
      </c>
      <c r="D149" s="144"/>
      <c r="E149" s="144"/>
      <c r="F149" s="144"/>
      <c r="G149" s="144"/>
      <c r="H149" s="144"/>
      <c r="I149" s="144"/>
    </row>
    <row r="150" s="539" customFormat="1" ht="16.5" customHeight="1" spans="1:9">
      <c r="A150" s="550" t="s">
        <v>363</v>
      </c>
      <c r="B150" s="509" t="s">
        <v>364</v>
      </c>
      <c r="C150" s="510">
        <f>SUM(C151:C155)</f>
        <v>258</v>
      </c>
      <c r="D150" s="144"/>
      <c r="E150" s="144"/>
      <c r="F150" s="144"/>
      <c r="G150" s="144"/>
      <c r="H150" s="144"/>
      <c r="I150" s="144"/>
    </row>
    <row r="151" s="539" customFormat="1" ht="16.5" customHeight="1" spans="1:9">
      <c r="A151" s="548" t="s">
        <v>365</v>
      </c>
      <c r="B151" s="511" t="s">
        <v>137</v>
      </c>
      <c r="C151" s="187">
        <v>178</v>
      </c>
      <c r="D151" s="144"/>
      <c r="E151" s="144"/>
      <c r="F151" s="144"/>
      <c r="G151" s="144"/>
      <c r="H151" s="144"/>
      <c r="I151" s="144"/>
    </row>
    <row r="152" s="539" customFormat="1" ht="16.5" customHeight="1" spans="1:9">
      <c r="A152" s="548" t="s">
        <v>366</v>
      </c>
      <c r="B152" s="511" t="s">
        <v>139</v>
      </c>
      <c r="C152" s="187">
        <v>0</v>
      </c>
      <c r="D152" s="144"/>
      <c r="E152" s="144"/>
      <c r="F152" s="144"/>
      <c r="G152" s="144"/>
      <c r="H152" s="144"/>
      <c r="I152" s="144"/>
    </row>
    <row r="153" s="539" customFormat="1" ht="16.5" customHeight="1" spans="1:9">
      <c r="A153" s="548" t="s">
        <v>367</v>
      </c>
      <c r="B153" s="511" t="s">
        <v>141</v>
      </c>
      <c r="C153" s="187">
        <v>0</v>
      </c>
      <c r="D153" s="144"/>
      <c r="E153" s="144"/>
      <c r="F153" s="144"/>
      <c r="G153" s="144"/>
      <c r="H153" s="144"/>
      <c r="I153" s="144"/>
    </row>
    <row r="154" s="539" customFormat="1" ht="16.5" customHeight="1" spans="1:9">
      <c r="A154" s="548" t="s">
        <v>368</v>
      </c>
      <c r="B154" s="511" t="s">
        <v>369</v>
      </c>
      <c r="C154" s="187">
        <v>57</v>
      </c>
      <c r="D154" s="144"/>
      <c r="E154" s="144"/>
      <c r="F154" s="144"/>
      <c r="G154" s="144"/>
      <c r="H154" s="144"/>
      <c r="I154" s="144"/>
    </row>
    <row r="155" s="539" customFormat="1" ht="16.5" customHeight="1" spans="1:9">
      <c r="A155" s="548" t="s">
        <v>370</v>
      </c>
      <c r="B155" s="511" t="s">
        <v>371</v>
      </c>
      <c r="C155" s="187">
        <v>23</v>
      </c>
      <c r="D155" s="144"/>
      <c r="E155" s="144"/>
      <c r="F155" s="144"/>
      <c r="G155" s="144"/>
      <c r="H155" s="144"/>
      <c r="I155" s="144"/>
    </row>
    <row r="156" s="539" customFormat="1" ht="16.5" customHeight="1" spans="1:9">
      <c r="A156" s="550" t="s">
        <v>372</v>
      </c>
      <c r="B156" s="509" t="s">
        <v>373</v>
      </c>
      <c r="C156" s="510">
        <f>SUM(C157:C162)</f>
        <v>228</v>
      </c>
      <c r="D156" s="144"/>
      <c r="E156" s="144"/>
      <c r="F156" s="144"/>
      <c r="G156" s="144"/>
      <c r="H156" s="144"/>
      <c r="I156" s="144"/>
    </row>
    <row r="157" s="539" customFormat="1" ht="16.5" customHeight="1" spans="1:9">
      <c r="A157" s="548" t="s">
        <v>374</v>
      </c>
      <c r="B157" s="511" t="s">
        <v>137</v>
      </c>
      <c r="C157" s="187">
        <v>113</v>
      </c>
      <c r="D157" s="144"/>
      <c r="E157" s="144"/>
      <c r="F157" s="144"/>
      <c r="G157" s="144"/>
      <c r="H157" s="144"/>
      <c r="I157" s="144"/>
    </row>
    <row r="158" s="539" customFormat="1" ht="16.5" customHeight="1" spans="1:9">
      <c r="A158" s="548" t="s">
        <v>375</v>
      </c>
      <c r="B158" s="511" t="s">
        <v>139</v>
      </c>
      <c r="C158" s="187">
        <v>0</v>
      </c>
      <c r="D158" s="144"/>
      <c r="E158" s="144"/>
      <c r="F158" s="144"/>
      <c r="G158" s="144"/>
      <c r="H158" s="144"/>
      <c r="I158" s="144"/>
    </row>
    <row r="159" s="539" customFormat="1" ht="16.5" customHeight="1" spans="1:9">
      <c r="A159" s="548" t="s">
        <v>376</v>
      </c>
      <c r="B159" s="511" t="s">
        <v>141</v>
      </c>
      <c r="C159" s="187">
        <v>0</v>
      </c>
      <c r="D159" s="144"/>
      <c r="E159" s="144"/>
      <c r="F159" s="144"/>
      <c r="G159" s="144"/>
      <c r="H159" s="144"/>
      <c r="I159" s="144"/>
    </row>
    <row r="160" s="539" customFormat="1" ht="16.5" customHeight="1" spans="1:9">
      <c r="A160" s="548" t="s">
        <v>377</v>
      </c>
      <c r="B160" s="511" t="s">
        <v>168</v>
      </c>
      <c r="C160" s="187">
        <v>0</v>
      </c>
      <c r="D160" s="144"/>
      <c r="E160" s="144"/>
      <c r="F160" s="144"/>
      <c r="G160" s="144"/>
      <c r="H160" s="144"/>
      <c r="I160" s="144"/>
    </row>
    <row r="161" s="539" customFormat="1" ht="16.5" customHeight="1" spans="1:9">
      <c r="A161" s="548" t="s">
        <v>378</v>
      </c>
      <c r="B161" s="511" t="s">
        <v>155</v>
      </c>
      <c r="C161" s="187">
        <v>15</v>
      </c>
      <c r="D161" s="144"/>
      <c r="E161" s="144"/>
      <c r="F161" s="144"/>
      <c r="G161" s="144"/>
      <c r="H161" s="144"/>
      <c r="I161" s="144"/>
    </row>
    <row r="162" s="539" customFormat="1" ht="16.5" customHeight="1" spans="1:9">
      <c r="A162" s="548" t="s">
        <v>379</v>
      </c>
      <c r="B162" s="511" t="s">
        <v>380</v>
      </c>
      <c r="C162" s="187">
        <v>100</v>
      </c>
      <c r="D162" s="144"/>
      <c r="E162" s="144"/>
      <c r="F162" s="144"/>
      <c r="G162" s="144"/>
      <c r="H162" s="144"/>
      <c r="I162" s="144"/>
    </row>
    <row r="163" s="539" customFormat="1" ht="16.5" customHeight="1" spans="1:9">
      <c r="A163" s="550" t="s">
        <v>381</v>
      </c>
      <c r="B163" s="509" t="s">
        <v>382</v>
      </c>
      <c r="C163" s="510">
        <f>SUM(C164:C169)</f>
        <v>1066</v>
      </c>
      <c r="D163" s="144"/>
      <c r="E163" s="144"/>
      <c r="F163" s="144"/>
      <c r="G163" s="144"/>
      <c r="H163" s="144"/>
      <c r="I163" s="144"/>
    </row>
    <row r="164" s="539" customFormat="1" ht="16.5" customHeight="1" spans="1:9">
      <c r="A164" s="548" t="s">
        <v>383</v>
      </c>
      <c r="B164" s="511" t="s">
        <v>137</v>
      </c>
      <c r="C164" s="187">
        <v>112</v>
      </c>
      <c r="D164" s="144"/>
      <c r="E164" s="144"/>
      <c r="F164" s="144"/>
      <c r="G164" s="144"/>
      <c r="H164" s="144"/>
      <c r="I164" s="144"/>
    </row>
    <row r="165" s="539" customFormat="1" ht="16.5" customHeight="1" spans="1:9">
      <c r="A165" s="548" t="s">
        <v>384</v>
      </c>
      <c r="B165" s="511" t="s">
        <v>139</v>
      </c>
      <c r="C165" s="187">
        <v>31</v>
      </c>
      <c r="D165" s="144"/>
      <c r="E165" s="144"/>
      <c r="F165" s="144"/>
      <c r="G165" s="144"/>
      <c r="H165" s="144"/>
      <c r="I165" s="144"/>
    </row>
    <row r="166" s="539" customFormat="1" ht="16.5" customHeight="1" spans="1:9">
      <c r="A166" s="548" t="s">
        <v>385</v>
      </c>
      <c r="B166" s="511" t="s">
        <v>141</v>
      </c>
      <c r="C166" s="187">
        <v>0</v>
      </c>
      <c r="D166" s="144"/>
      <c r="E166" s="144"/>
      <c r="F166" s="144"/>
      <c r="G166" s="144"/>
      <c r="H166" s="144"/>
      <c r="I166" s="144"/>
    </row>
    <row r="167" s="539" customFormat="1" ht="16.5" customHeight="1" spans="1:9">
      <c r="A167" s="548" t="s">
        <v>386</v>
      </c>
      <c r="B167" s="511" t="s">
        <v>387</v>
      </c>
      <c r="C167" s="187">
        <v>0</v>
      </c>
      <c r="D167" s="144"/>
      <c r="E167" s="144"/>
      <c r="F167" s="144"/>
      <c r="G167" s="144"/>
      <c r="H167" s="144"/>
      <c r="I167" s="144"/>
    </row>
    <row r="168" s="539" customFormat="1" ht="16.5" customHeight="1" spans="1:9">
      <c r="A168" s="548" t="s">
        <v>388</v>
      </c>
      <c r="B168" s="511" t="s">
        <v>155</v>
      </c>
      <c r="C168" s="187">
        <v>52</v>
      </c>
      <c r="D168" s="144"/>
      <c r="E168" s="144"/>
      <c r="F168" s="144"/>
      <c r="G168" s="144"/>
      <c r="H168" s="144"/>
      <c r="I168" s="144"/>
    </row>
    <row r="169" s="539" customFormat="1" ht="16.5" customHeight="1" spans="1:9">
      <c r="A169" s="548" t="s">
        <v>389</v>
      </c>
      <c r="B169" s="511" t="s">
        <v>390</v>
      </c>
      <c r="C169" s="187">
        <v>871</v>
      </c>
      <c r="D169" s="144"/>
      <c r="E169" s="144"/>
      <c r="F169" s="144"/>
      <c r="G169" s="144"/>
      <c r="H169" s="144"/>
      <c r="I169" s="144"/>
    </row>
    <row r="170" s="539" customFormat="1" ht="16.5" customHeight="1" spans="1:9">
      <c r="A170" s="550" t="s">
        <v>391</v>
      </c>
      <c r="B170" s="509" t="s">
        <v>392</v>
      </c>
      <c r="C170" s="510">
        <f>SUM(C171:C176)</f>
        <v>1176</v>
      </c>
      <c r="D170" s="144"/>
      <c r="E170" s="144"/>
      <c r="F170" s="144"/>
      <c r="G170" s="144"/>
      <c r="H170" s="144"/>
      <c r="I170" s="144"/>
    </row>
    <row r="171" s="539" customFormat="1" ht="16.5" customHeight="1" spans="1:9">
      <c r="A171" s="548" t="s">
        <v>393</v>
      </c>
      <c r="B171" s="511" t="s">
        <v>137</v>
      </c>
      <c r="C171" s="187">
        <v>517</v>
      </c>
      <c r="D171" s="144"/>
      <c r="E171" s="144"/>
      <c r="F171" s="144"/>
      <c r="G171" s="144"/>
      <c r="H171" s="144"/>
      <c r="I171" s="144"/>
    </row>
    <row r="172" s="539" customFormat="1" ht="16.5" customHeight="1" spans="1:9">
      <c r="A172" s="548" t="s">
        <v>394</v>
      </c>
      <c r="B172" s="511" t="s">
        <v>139</v>
      </c>
      <c r="C172" s="187">
        <v>491</v>
      </c>
      <c r="D172" s="144"/>
      <c r="E172" s="144"/>
      <c r="F172" s="144"/>
      <c r="G172" s="144"/>
      <c r="H172" s="144"/>
      <c r="I172" s="144"/>
    </row>
    <row r="173" s="539" customFormat="1" ht="16.5" customHeight="1" spans="1:9">
      <c r="A173" s="548" t="s">
        <v>395</v>
      </c>
      <c r="B173" s="511" t="s">
        <v>141</v>
      </c>
      <c r="C173" s="187">
        <v>0</v>
      </c>
      <c r="D173" s="144"/>
      <c r="E173" s="144"/>
      <c r="F173" s="144"/>
      <c r="G173" s="144"/>
      <c r="H173" s="144"/>
      <c r="I173" s="144"/>
    </row>
    <row r="174" s="539" customFormat="1" ht="16.5" customHeight="1" spans="1:9">
      <c r="A174" s="548" t="s">
        <v>396</v>
      </c>
      <c r="B174" s="511" t="s">
        <v>397</v>
      </c>
      <c r="C174" s="187">
        <v>0</v>
      </c>
      <c r="D174" s="144"/>
      <c r="E174" s="144"/>
      <c r="F174" s="144"/>
      <c r="G174" s="144"/>
      <c r="H174" s="144"/>
      <c r="I174" s="144"/>
    </row>
    <row r="175" s="539" customFormat="1" ht="16.5" customHeight="1" spans="1:9">
      <c r="A175" s="548" t="s">
        <v>398</v>
      </c>
      <c r="B175" s="511" t="s">
        <v>155</v>
      </c>
      <c r="C175" s="187">
        <v>162</v>
      </c>
      <c r="D175" s="144"/>
      <c r="E175" s="144"/>
      <c r="F175" s="144"/>
      <c r="G175" s="144"/>
      <c r="H175" s="144"/>
      <c r="I175" s="144"/>
    </row>
    <row r="176" s="539" customFormat="1" ht="16.5" customHeight="1" spans="1:9">
      <c r="A176" s="548" t="s">
        <v>399</v>
      </c>
      <c r="B176" s="511" t="s">
        <v>400</v>
      </c>
      <c r="C176" s="187">
        <v>6</v>
      </c>
      <c r="D176" s="144"/>
      <c r="E176" s="144"/>
      <c r="F176" s="144"/>
      <c r="G176" s="144"/>
      <c r="H176" s="144"/>
      <c r="I176" s="144"/>
    </row>
    <row r="177" s="539" customFormat="1" ht="16.5" customHeight="1" spans="1:9">
      <c r="A177" s="550" t="s">
        <v>401</v>
      </c>
      <c r="B177" s="509" t="s">
        <v>402</v>
      </c>
      <c r="C177" s="510">
        <f>SUM(C178:C183)</f>
        <v>1559</v>
      </c>
      <c r="D177" s="144"/>
      <c r="E177" s="144"/>
      <c r="F177" s="144"/>
      <c r="G177" s="144"/>
      <c r="H177" s="144"/>
      <c r="I177" s="144"/>
    </row>
    <row r="178" s="539" customFormat="1" ht="16.5" customHeight="1" spans="1:9">
      <c r="A178" s="548" t="s">
        <v>403</v>
      </c>
      <c r="B178" s="511" t="s">
        <v>137</v>
      </c>
      <c r="C178" s="187">
        <v>729</v>
      </c>
      <c r="D178" s="144"/>
      <c r="E178" s="144"/>
      <c r="F178" s="144"/>
      <c r="G178" s="144"/>
      <c r="H178" s="144"/>
      <c r="I178" s="144"/>
    </row>
    <row r="179" s="539" customFormat="1" ht="16.5" customHeight="1" spans="1:9">
      <c r="A179" s="548" t="s">
        <v>404</v>
      </c>
      <c r="B179" s="511" t="s">
        <v>139</v>
      </c>
      <c r="C179" s="187">
        <v>11</v>
      </c>
      <c r="D179" s="144"/>
      <c r="E179" s="144"/>
      <c r="F179" s="144"/>
      <c r="G179" s="144"/>
      <c r="H179" s="144"/>
      <c r="I179" s="144"/>
    </row>
    <row r="180" s="539" customFormat="1" ht="16.5" customHeight="1" spans="1:9">
      <c r="A180" s="548" t="s">
        <v>405</v>
      </c>
      <c r="B180" s="511" t="s">
        <v>141</v>
      </c>
      <c r="C180" s="187">
        <v>0</v>
      </c>
      <c r="D180" s="144"/>
      <c r="E180" s="144"/>
      <c r="F180" s="144"/>
      <c r="G180" s="144"/>
      <c r="H180" s="144"/>
      <c r="I180" s="144"/>
    </row>
    <row r="181" s="541" customFormat="1" ht="16.5" customHeight="1" spans="1:9">
      <c r="A181" s="548" t="s">
        <v>406</v>
      </c>
      <c r="B181" s="511" t="s">
        <v>407</v>
      </c>
      <c r="C181" s="187">
        <v>29</v>
      </c>
      <c r="D181" s="144"/>
      <c r="E181" s="144"/>
      <c r="F181" s="144"/>
      <c r="G181" s="144"/>
      <c r="H181" s="144"/>
      <c r="I181" s="144"/>
    </row>
    <row r="182" s="539" customFormat="1" ht="16.5" customHeight="1" spans="1:9">
      <c r="A182" s="548" t="s">
        <v>408</v>
      </c>
      <c r="B182" s="511" t="s">
        <v>155</v>
      </c>
      <c r="C182" s="187">
        <v>87</v>
      </c>
      <c r="D182" s="144"/>
      <c r="E182" s="144"/>
      <c r="F182" s="144"/>
      <c r="G182" s="144"/>
      <c r="H182" s="144"/>
      <c r="I182" s="144"/>
    </row>
    <row r="183" s="539" customFormat="1" ht="16.5" customHeight="1" spans="1:9">
      <c r="A183" s="548" t="s">
        <v>409</v>
      </c>
      <c r="B183" s="511" t="s">
        <v>410</v>
      </c>
      <c r="C183" s="187">
        <v>703</v>
      </c>
      <c r="D183" s="144"/>
      <c r="E183" s="144"/>
      <c r="F183" s="144"/>
      <c r="G183" s="144"/>
      <c r="H183" s="144"/>
      <c r="I183" s="144"/>
    </row>
    <row r="184" s="539" customFormat="1" ht="16.5" customHeight="1" spans="1:9">
      <c r="A184" s="550" t="s">
        <v>411</v>
      </c>
      <c r="B184" s="509" t="s">
        <v>412</v>
      </c>
      <c r="C184" s="510">
        <f>SUM(C185:C190)</f>
        <v>1251</v>
      </c>
      <c r="D184" s="144"/>
      <c r="E184" s="144"/>
      <c r="F184" s="144"/>
      <c r="G184" s="144"/>
      <c r="H184" s="144"/>
      <c r="I184" s="144"/>
    </row>
    <row r="185" s="539" customFormat="1" ht="16.5" customHeight="1" spans="1:9">
      <c r="A185" s="548" t="s">
        <v>413</v>
      </c>
      <c r="B185" s="511" t="s">
        <v>137</v>
      </c>
      <c r="C185" s="187">
        <v>330</v>
      </c>
      <c r="D185" s="144"/>
      <c r="E185" s="144"/>
      <c r="F185" s="144"/>
      <c r="G185" s="144"/>
      <c r="H185" s="144"/>
      <c r="I185" s="144"/>
    </row>
    <row r="186" s="539" customFormat="1" ht="16.5" customHeight="1" spans="1:9">
      <c r="A186" s="548" t="s">
        <v>414</v>
      </c>
      <c r="B186" s="511" t="s">
        <v>139</v>
      </c>
      <c r="C186" s="187">
        <v>104</v>
      </c>
      <c r="D186" s="144"/>
      <c r="E186" s="144"/>
      <c r="F186" s="144"/>
      <c r="G186" s="144"/>
      <c r="H186" s="144"/>
      <c r="I186" s="144"/>
    </row>
    <row r="187" s="539" customFormat="1" ht="16.5" customHeight="1" spans="1:9">
      <c r="A187" s="548" t="s">
        <v>415</v>
      </c>
      <c r="B187" s="511" t="s">
        <v>141</v>
      </c>
      <c r="C187" s="187">
        <v>60</v>
      </c>
      <c r="D187" s="144"/>
      <c r="E187" s="144"/>
      <c r="F187" s="144"/>
      <c r="G187" s="144"/>
      <c r="H187" s="144"/>
      <c r="I187" s="144"/>
    </row>
    <row r="188" s="539" customFormat="1" ht="16.5" customHeight="1" spans="1:9">
      <c r="A188" s="548" t="s">
        <v>416</v>
      </c>
      <c r="B188" s="511" t="s">
        <v>417</v>
      </c>
      <c r="C188" s="187">
        <v>68</v>
      </c>
      <c r="D188" s="144"/>
      <c r="E188" s="144"/>
      <c r="F188" s="144"/>
      <c r="G188" s="144"/>
      <c r="H188" s="144"/>
      <c r="I188" s="144"/>
    </row>
    <row r="189" s="539" customFormat="1" ht="16.5" customHeight="1" spans="1:9">
      <c r="A189" s="548" t="s">
        <v>418</v>
      </c>
      <c r="B189" s="511" t="s">
        <v>155</v>
      </c>
      <c r="C189" s="187">
        <v>302</v>
      </c>
      <c r="D189" s="144"/>
      <c r="E189" s="144"/>
      <c r="F189" s="144"/>
      <c r="G189" s="144"/>
      <c r="H189" s="144"/>
      <c r="I189" s="144"/>
    </row>
    <row r="190" s="539" customFormat="1" ht="16.5" customHeight="1" spans="1:9">
      <c r="A190" s="548" t="s">
        <v>419</v>
      </c>
      <c r="B190" s="511" t="s">
        <v>420</v>
      </c>
      <c r="C190" s="187">
        <v>387</v>
      </c>
      <c r="D190" s="144"/>
      <c r="E190" s="144"/>
      <c r="F190" s="144"/>
      <c r="G190" s="144"/>
      <c r="H190" s="144"/>
      <c r="I190" s="144"/>
    </row>
    <row r="191" s="539" customFormat="1" ht="16.5" customHeight="1" spans="1:9">
      <c r="A191" s="550" t="s">
        <v>421</v>
      </c>
      <c r="B191" s="509" t="s">
        <v>422</v>
      </c>
      <c r="C191" s="510">
        <f>SUM(C192:C198)</f>
        <v>493</v>
      </c>
      <c r="D191" s="144"/>
      <c r="E191" s="144"/>
      <c r="F191" s="144"/>
      <c r="G191" s="144"/>
      <c r="H191" s="144"/>
      <c r="I191" s="144"/>
    </row>
    <row r="192" s="539" customFormat="1" ht="16.5" customHeight="1" spans="1:9">
      <c r="A192" s="548" t="s">
        <v>423</v>
      </c>
      <c r="B192" s="511" t="s">
        <v>137</v>
      </c>
      <c r="C192" s="187">
        <v>442</v>
      </c>
      <c r="D192" s="144"/>
      <c r="E192" s="144"/>
      <c r="F192" s="144"/>
      <c r="G192" s="144"/>
      <c r="H192" s="144"/>
      <c r="I192" s="144"/>
    </row>
    <row r="193" s="539" customFormat="1" ht="16.5" customHeight="1" spans="1:9">
      <c r="A193" s="548" t="s">
        <v>424</v>
      </c>
      <c r="B193" s="511" t="s">
        <v>139</v>
      </c>
      <c r="C193" s="187">
        <v>0</v>
      </c>
      <c r="D193" s="144"/>
      <c r="E193" s="144"/>
      <c r="F193" s="144"/>
      <c r="G193" s="144"/>
      <c r="H193" s="144"/>
      <c r="I193" s="144"/>
    </row>
    <row r="194" s="539" customFormat="1" ht="16.5" customHeight="1" spans="1:9">
      <c r="A194" s="548" t="s">
        <v>425</v>
      </c>
      <c r="B194" s="511" t="s">
        <v>141</v>
      </c>
      <c r="C194" s="187">
        <v>0</v>
      </c>
      <c r="D194" s="144"/>
      <c r="E194" s="144"/>
      <c r="F194" s="144"/>
      <c r="G194" s="144"/>
      <c r="H194" s="144"/>
      <c r="I194" s="144"/>
    </row>
    <row r="195" s="539" customFormat="1" ht="16.5" customHeight="1" spans="1:9">
      <c r="A195" s="548" t="s">
        <v>426</v>
      </c>
      <c r="B195" s="511" t="s">
        <v>427</v>
      </c>
      <c r="C195" s="187">
        <v>0</v>
      </c>
      <c r="D195" s="144"/>
      <c r="E195" s="144"/>
      <c r="F195" s="144"/>
      <c r="G195" s="144"/>
      <c r="H195" s="144"/>
      <c r="I195" s="144"/>
    </row>
    <row r="196" s="539" customFormat="1" ht="16.5" customHeight="1" spans="1:9">
      <c r="A196" s="548" t="s">
        <v>428</v>
      </c>
      <c r="B196" s="511" t="s">
        <v>429</v>
      </c>
      <c r="C196" s="187">
        <v>20</v>
      </c>
      <c r="D196" s="144"/>
      <c r="E196" s="144"/>
      <c r="F196" s="144"/>
      <c r="G196" s="144"/>
      <c r="H196" s="144"/>
      <c r="I196" s="144"/>
    </row>
    <row r="197" s="539" customFormat="1" ht="16.5" customHeight="1" spans="1:9">
      <c r="A197" s="548" t="s">
        <v>430</v>
      </c>
      <c r="B197" s="511" t="s">
        <v>155</v>
      </c>
      <c r="C197" s="187">
        <v>26</v>
      </c>
      <c r="D197" s="144"/>
      <c r="E197" s="144"/>
      <c r="F197" s="144"/>
      <c r="G197" s="144"/>
      <c r="H197" s="144"/>
      <c r="I197" s="144"/>
    </row>
    <row r="198" s="539" customFormat="1" ht="16.5" customHeight="1" spans="1:9">
      <c r="A198" s="548" t="s">
        <v>431</v>
      </c>
      <c r="B198" s="511" t="s">
        <v>432</v>
      </c>
      <c r="C198" s="187">
        <v>5</v>
      </c>
      <c r="D198" s="144"/>
      <c r="E198" s="144"/>
      <c r="F198" s="144"/>
      <c r="G198" s="144"/>
      <c r="H198" s="144"/>
      <c r="I198" s="144"/>
    </row>
    <row r="199" s="539" customFormat="1" ht="16.5" customHeight="1" spans="1:9">
      <c r="A199" s="550" t="s">
        <v>433</v>
      </c>
      <c r="B199" s="509" t="s">
        <v>434</v>
      </c>
      <c r="C199" s="510">
        <f>SUM(C200:C204)</f>
        <v>0</v>
      </c>
      <c r="D199" s="144"/>
      <c r="E199" s="144"/>
      <c r="F199" s="144"/>
      <c r="G199" s="144"/>
      <c r="H199" s="144"/>
      <c r="I199" s="144"/>
    </row>
    <row r="200" s="539" customFormat="1" ht="16.5" customHeight="1" spans="1:9">
      <c r="A200" s="548" t="s">
        <v>435</v>
      </c>
      <c r="B200" s="511" t="s">
        <v>137</v>
      </c>
      <c r="C200" s="187">
        <v>0</v>
      </c>
      <c r="D200" s="144"/>
      <c r="E200" s="144"/>
      <c r="F200" s="144"/>
      <c r="G200" s="144"/>
      <c r="H200" s="144"/>
      <c r="I200" s="144"/>
    </row>
    <row r="201" s="539" customFormat="1" ht="16.5" customHeight="1" spans="1:9">
      <c r="A201" s="548" t="s">
        <v>436</v>
      </c>
      <c r="B201" s="511" t="s">
        <v>139</v>
      </c>
      <c r="C201" s="187">
        <v>0</v>
      </c>
      <c r="D201" s="144"/>
      <c r="E201" s="144"/>
      <c r="F201" s="144"/>
      <c r="G201" s="144"/>
      <c r="H201" s="144"/>
      <c r="I201" s="144"/>
    </row>
    <row r="202" s="539" customFormat="1" ht="16.5" customHeight="1" spans="1:9">
      <c r="A202" s="548" t="s">
        <v>437</v>
      </c>
      <c r="B202" s="511" t="s">
        <v>141</v>
      </c>
      <c r="C202" s="187">
        <v>0</v>
      </c>
      <c r="D202" s="144"/>
      <c r="E202" s="144"/>
      <c r="F202" s="144"/>
      <c r="G202" s="144"/>
      <c r="H202" s="144"/>
      <c r="I202" s="144"/>
    </row>
    <row r="203" s="539" customFormat="1" ht="16.5" customHeight="1" spans="1:9">
      <c r="A203" s="548" t="s">
        <v>438</v>
      </c>
      <c r="B203" s="511" t="s">
        <v>155</v>
      </c>
      <c r="C203" s="187">
        <v>0</v>
      </c>
      <c r="D203" s="144"/>
      <c r="E203" s="144"/>
      <c r="F203" s="144"/>
      <c r="G203" s="144"/>
      <c r="H203" s="144"/>
      <c r="I203" s="144"/>
    </row>
    <row r="204" s="539" customFormat="1" ht="16.5" customHeight="1" spans="1:9">
      <c r="A204" s="548" t="s">
        <v>439</v>
      </c>
      <c r="B204" s="511" t="s">
        <v>440</v>
      </c>
      <c r="C204" s="187">
        <v>0</v>
      </c>
      <c r="D204" s="144"/>
      <c r="E204" s="144"/>
      <c r="F204" s="144"/>
      <c r="G204" s="144"/>
      <c r="H204" s="144"/>
      <c r="I204" s="144"/>
    </row>
    <row r="205" s="539" customFormat="1" ht="16.5" customHeight="1" spans="1:9">
      <c r="A205" s="550" t="s">
        <v>441</v>
      </c>
      <c r="B205" s="509" t="s">
        <v>442</v>
      </c>
      <c r="C205" s="510">
        <f>SUM(C206:C210)</f>
        <v>712</v>
      </c>
      <c r="D205" s="144"/>
      <c r="E205" s="144"/>
      <c r="F205" s="144"/>
      <c r="G205" s="144"/>
      <c r="H205" s="144"/>
      <c r="I205" s="144"/>
    </row>
    <row r="206" s="539" customFormat="1" ht="16.5" customHeight="1" spans="1:9">
      <c r="A206" s="548" t="s">
        <v>443</v>
      </c>
      <c r="B206" s="511" t="s">
        <v>137</v>
      </c>
      <c r="C206" s="187">
        <v>391</v>
      </c>
      <c r="D206" s="144"/>
      <c r="E206" s="144"/>
      <c r="F206" s="144"/>
      <c r="G206" s="144"/>
      <c r="H206" s="144"/>
      <c r="I206" s="144"/>
    </row>
    <row r="207" s="539" customFormat="1" ht="16.5" customHeight="1" spans="1:9">
      <c r="A207" s="548" t="s">
        <v>444</v>
      </c>
      <c r="B207" s="511" t="s">
        <v>139</v>
      </c>
      <c r="C207" s="187">
        <v>20</v>
      </c>
      <c r="D207" s="144"/>
      <c r="E207" s="144"/>
      <c r="F207" s="144"/>
      <c r="G207" s="144"/>
      <c r="H207" s="144"/>
      <c r="I207" s="144"/>
    </row>
    <row r="208" s="539" customFormat="1" ht="16.5" customHeight="1" spans="1:9">
      <c r="A208" s="548" t="s">
        <v>445</v>
      </c>
      <c r="B208" s="511" t="s">
        <v>141</v>
      </c>
      <c r="C208" s="187">
        <v>10</v>
      </c>
      <c r="D208" s="144"/>
      <c r="E208" s="144"/>
      <c r="F208" s="144"/>
      <c r="G208" s="144"/>
      <c r="H208" s="144"/>
      <c r="I208" s="144"/>
    </row>
    <row r="209" s="539" customFormat="1" ht="16.5" customHeight="1" spans="1:9">
      <c r="A209" s="548" t="s">
        <v>446</v>
      </c>
      <c r="B209" s="511" t="s">
        <v>155</v>
      </c>
      <c r="C209" s="187">
        <v>39</v>
      </c>
      <c r="D209" s="144"/>
      <c r="E209" s="144"/>
      <c r="F209" s="144"/>
      <c r="G209" s="144"/>
      <c r="H209" s="144"/>
      <c r="I209" s="144"/>
    </row>
    <row r="210" s="539" customFormat="1" ht="16.5" customHeight="1" spans="1:9">
      <c r="A210" s="548" t="s">
        <v>447</v>
      </c>
      <c r="B210" s="511" t="s">
        <v>448</v>
      </c>
      <c r="C210" s="187">
        <v>252</v>
      </c>
      <c r="D210" s="144"/>
      <c r="E210" s="144"/>
      <c r="F210" s="144"/>
      <c r="G210" s="144"/>
      <c r="H210" s="144"/>
      <c r="I210" s="144"/>
    </row>
    <row r="211" s="539" customFormat="1" ht="16.5" customHeight="1" spans="1:9">
      <c r="A211" s="550" t="s">
        <v>449</v>
      </c>
      <c r="B211" s="509" t="s">
        <v>450</v>
      </c>
      <c r="C211" s="510">
        <f>SUM(C212:C217)</f>
        <v>789</v>
      </c>
      <c r="D211" s="144"/>
      <c r="E211" s="144"/>
      <c r="F211" s="144"/>
      <c r="G211" s="144"/>
      <c r="H211" s="144"/>
      <c r="I211" s="144"/>
    </row>
    <row r="212" s="539" customFormat="1" ht="16.5" customHeight="1" spans="1:9">
      <c r="A212" s="548" t="s">
        <v>451</v>
      </c>
      <c r="B212" s="511" t="s">
        <v>137</v>
      </c>
      <c r="C212" s="187">
        <v>0</v>
      </c>
      <c r="D212" s="144"/>
      <c r="E212" s="144"/>
      <c r="F212" s="144"/>
      <c r="G212" s="144"/>
      <c r="H212" s="144"/>
      <c r="I212" s="144"/>
    </row>
    <row r="213" s="539" customFormat="1" ht="16.5" customHeight="1" spans="1:9">
      <c r="A213" s="548" t="s">
        <v>452</v>
      </c>
      <c r="B213" s="511" t="s">
        <v>139</v>
      </c>
      <c r="C213" s="187">
        <v>0</v>
      </c>
      <c r="D213" s="144"/>
      <c r="E213" s="144"/>
      <c r="F213" s="144"/>
      <c r="G213" s="144"/>
      <c r="H213" s="144"/>
      <c r="I213" s="144"/>
    </row>
    <row r="214" s="539" customFormat="1" ht="16.5" customHeight="1" spans="1:9">
      <c r="A214" s="548" t="s">
        <v>453</v>
      </c>
      <c r="B214" s="511" t="s">
        <v>141</v>
      </c>
      <c r="C214" s="187">
        <v>0</v>
      </c>
      <c r="D214" s="144"/>
      <c r="E214" s="144"/>
      <c r="F214" s="144"/>
      <c r="G214" s="144"/>
      <c r="H214" s="144"/>
      <c r="I214" s="144"/>
    </row>
    <row r="215" s="539" customFormat="1" ht="16.5" customHeight="1" spans="1:9">
      <c r="A215" s="548" t="s">
        <v>454</v>
      </c>
      <c r="B215" s="511" t="s">
        <v>455</v>
      </c>
      <c r="C215" s="187">
        <v>0</v>
      </c>
      <c r="D215" s="144"/>
      <c r="E215" s="144"/>
      <c r="F215" s="144"/>
      <c r="G215" s="144"/>
      <c r="H215" s="144"/>
      <c r="I215" s="144"/>
    </row>
    <row r="216" s="539" customFormat="1" ht="16.5" customHeight="1" spans="1:9">
      <c r="A216" s="548" t="s">
        <v>456</v>
      </c>
      <c r="B216" s="511" t="s">
        <v>155</v>
      </c>
      <c r="C216" s="187">
        <v>0</v>
      </c>
      <c r="D216" s="144"/>
      <c r="E216" s="144"/>
      <c r="F216" s="144"/>
      <c r="G216" s="144"/>
      <c r="H216" s="144"/>
      <c r="I216" s="144"/>
    </row>
    <row r="217" s="539" customFormat="1" ht="16.5" customHeight="1" spans="1:9">
      <c r="A217" s="548" t="s">
        <v>457</v>
      </c>
      <c r="B217" s="511" t="s">
        <v>458</v>
      </c>
      <c r="C217" s="187">
        <v>789</v>
      </c>
      <c r="D217" s="144"/>
      <c r="E217" s="144"/>
      <c r="F217" s="144"/>
      <c r="G217" s="144"/>
      <c r="H217" s="144"/>
      <c r="I217" s="144"/>
    </row>
    <row r="218" s="539" customFormat="1" ht="16.5" customHeight="1" spans="1:9">
      <c r="A218" s="550" t="s">
        <v>459</v>
      </c>
      <c r="B218" s="509" t="s">
        <v>460</v>
      </c>
      <c r="C218" s="510">
        <f>SUM(C219:C232)</f>
        <v>2503</v>
      </c>
      <c r="D218" s="144"/>
      <c r="E218" s="144"/>
      <c r="F218" s="144"/>
      <c r="G218" s="144"/>
      <c r="H218" s="144"/>
      <c r="I218" s="144"/>
    </row>
    <row r="219" s="539" customFormat="1" ht="16.5" customHeight="1" spans="1:9">
      <c r="A219" s="548" t="s">
        <v>461</v>
      </c>
      <c r="B219" s="511" t="s">
        <v>137</v>
      </c>
      <c r="C219" s="187">
        <v>1934</v>
      </c>
      <c r="D219" s="144"/>
      <c r="E219" s="144"/>
      <c r="F219" s="144"/>
      <c r="G219" s="144"/>
      <c r="H219" s="144"/>
      <c r="I219" s="144"/>
    </row>
    <row r="220" s="539" customFormat="1" ht="16.5" customHeight="1" spans="1:9">
      <c r="A220" s="548" t="s">
        <v>462</v>
      </c>
      <c r="B220" s="511" t="s">
        <v>139</v>
      </c>
      <c r="C220" s="187">
        <v>40</v>
      </c>
      <c r="D220" s="144"/>
      <c r="E220" s="144"/>
      <c r="F220" s="144"/>
      <c r="G220" s="144"/>
      <c r="H220" s="144"/>
      <c r="I220" s="144"/>
    </row>
    <row r="221" s="539" customFormat="1" ht="16.5" customHeight="1" spans="1:9">
      <c r="A221" s="548" t="s">
        <v>463</v>
      </c>
      <c r="B221" s="511" t="s">
        <v>141</v>
      </c>
      <c r="C221" s="187">
        <v>0</v>
      </c>
      <c r="D221" s="144"/>
      <c r="E221" s="144"/>
      <c r="F221" s="144"/>
      <c r="G221" s="144"/>
      <c r="H221" s="144"/>
      <c r="I221" s="144"/>
    </row>
    <row r="222" s="539" customFormat="1" ht="16.5" customHeight="1" spans="1:9">
      <c r="A222" s="548" t="s">
        <v>464</v>
      </c>
      <c r="B222" s="511" t="s">
        <v>465</v>
      </c>
      <c r="C222" s="187">
        <v>40</v>
      </c>
      <c r="D222" s="144"/>
      <c r="E222" s="144"/>
      <c r="F222" s="144"/>
      <c r="G222" s="144"/>
      <c r="H222" s="144"/>
      <c r="I222" s="144"/>
    </row>
    <row r="223" s="539" customFormat="1" ht="16.5" customHeight="1" spans="1:9">
      <c r="A223" s="548" t="s">
        <v>466</v>
      </c>
      <c r="B223" s="511" t="s">
        <v>467</v>
      </c>
      <c r="C223" s="187">
        <v>133</v>
      </c>
      <c r="D223" s="144"/>
      <c r="E223" s="144"/>
      <c r="F223" s="144"/>
      <c r="G223" s="144"/>
      <c r="H223" s="144"/>
      <c r="I223" s="144"/>
    </row>
    <row r="224" s="539" customFormat="1" ht="16.5" customHeight="1" spans="1:9">
      <c r="A224" s="548" t="s">
        <v>468</v>
      </c>
      <c r="B224" s="511" t="s">
        <v>238</v>
      </c>
      <c r="C224" s="187">
        <v>0</v>
      </c>
      <c r="D224" s="144"/>
      <c r="E224" s="144"/>
      <c r="F224" s="144"/>
      <c r="G224" s="144"/>
      <c r="H224" s="144"/>
      <c r="I224" s="144"/>
    </row>
    <row r="225" s="539" customFormat="1" ht="16.5" customHeight="1" spans="1:9">
      <c r="A225" s="548" t="s">
        <v>469</v>
      </c>
      <c r="B225" s="511" t="s">
        <v>470</v>
      </c>
      <c r="C225" s="187">
        <v>36</v>
      </c>
      <c r="D225" s="144"/>
      <c r="E225" s="144"/>
      <c r="F225" s="144"/>
      <c r="G225" s="144"/>
      <c r="H225" s="144"/>
      <c r="I225" s="144"/>
    </row>
    <row r="226" s="539" customFormat="1" ht="16.5" customHeight="1" spans="1:9">
      <c r="A226" s="548" t="s">
        <v>471</v>
      </c>
      <c r="B226" s="511" t="s">
        <v>472</v>
      </c>
      <c r="C226" s="187">
        <v>99</v>
      </c>
      <c r="D226" s="144"/>
      <c r="E226" s="144"/>
      <c r="F226" s="144"/>
      <c r="G226" s="144"/>
      <c r="H226" s="144"/>
      <c r="I226" s="144"/>
    </row>
    <row r="227" s="539" customFormat="1" ht="16.5" customHeight="1" spans="1:9">
      <c r="A227" s="548" t="s">
        <v>473</v>
      </c>
      <c r="B227" s="511" t="s">
        <v>474</v>
      </c>
      <c r="C227" s="187">
        <v>0</v>
      </c>
      <c r="D227" s="144"/>
      <c r="E227" s="144"/>
      <c r="F227" s="144"/>
      <c r="G227" s="144"/>
      <c r="H227" s="144"/>
      <c r="I227" s="144"/>
    </row>
    <row r="228" s="539" customFormat="1" ht="16.5" customHeight="1" spans="1:9">
      <c r="A228" s="548" t="s">
        <v>475</v>
      </c>
      <c r="B228" s="511" t="s">
        <v>476</v>
      </c>
      <c r="C228" s="187">
        <v>4</v>
      </c>
      <c r="D228" s="144"/>
      <c r="E228" s="144"/>
      <c r="F228" s="144"/>
      <c r="G228" s="144"/>
      <c r="H228" s="144"/>
      <c r="I228" s="144"/>
    </row>
    <row r="229" s="539" customFormat="1" ht="16.5" customHeight="1" spans="1:9">
      <c r="A229" s="548" t="s">
        <v>477</v>
      </c>
      <c r="B229" s="511" t="s">
        <v>478</v>
      </c>
      <c r="C229" s="187">
        <v>32</v>
      </c>
      <c r="D229" s="144"/>
      <c r="E229" s="144"/>
      <c r="F229" s="144"/>
      <c r="G229" s="144"/>
      <c r="H229" s="144"/>
      <c r="I229" s="144"/>
    </row>
    <row r="230" s="539" customFormat="1" ht="16.5" customHeight="1" spans="1:9">
      <c r="A230" s="548" t="s">
        <v>479</v>
      </c>
      <c r="B230" s="511" t="s">
        <v>480</v>
      </c>
      <c r="C230" s="187">
        <v>65</v>
      </c>
      <c r="D230" s="144"/>
      <c r="E230" s="144"/>
      <c r="F230" s="144"/>
      <c r="G230" s="144"/>
      <c r="H230" s="144"/>
      <c r="I230" s="144"/>
    </row>
    <row r="231" s="539" customFormat="1" ht="16.5" customHeight="1" spans="1:9">
      <c r="A231" s="548" t="s">
        <v>481</v>
      </c>
      <c r="B231" s="511" t="s">
        <v>155</v>
      </c>
      <c r="C231" s="187">
        <v>45</v>
      </c>
      <c r="D231" s="144"/>
      <c r="E231" s="144"/>
      <c r="F231" s="144"/>
      <c r="G231" s="144"/>
      <c r="H231" s="144"/>
      <c r="I231" s="144"/>
    </row>
    <row r="232" s="539" customFormat="1" ht="16.5" customHeight="1" spans="1:9">
      <c r="A232" s="548" t="s">
        <v>482</v>
      </c>
      <c r="B232" s="511" t="s">
        <v>483</v>
      </c>
      <c r="C232" s="187">
        <v>75</v>
      </c>
      <c r="D232" s="144"/>
      <c r="E232" s="144"/>
      <c r="F232" s="144"/>
      <c r="G232" s="144"/>
      <c r="H232" s="144"/>
      <c r="I232" s="144"/>
    </row>
    <row r="233" s="539" customFormat="1" ht="16.5" customHeight="1" spans="1:9">
      <c r="A233" s="550" t="s">
        <v>484</v>
      </c>
      <c r="B233" s="509" t="s">
        <v>485</v>
      </c>
      <c r="C233" s="510">
        <f>SUM(C234:C235)</f>
        <v>597</v>
      </c>
      <c r="D233" s="144"/>
      <c r="E233" s="144"/>
      <c r="F233" s="144"/>
      <c r="G233" s="144"/>
      <c r="H233" s="144"/>
      <c r="I233" s="144"/>
    </row>
    <row r="234" s="539" customFormat="1" ht="16.5" customHeight="1" spans="1:9">
      <c r="A234" s="548" t="s">
        <v>486</v>
      </c>
      <c r="B234" s="511" t="s">
        <v>487</v>
      </c>
      <c r="C234" s="187">
        <v>0</v>
      </c>
      <c r="D234" s="144"/>
      <c r="E234" s="144"/>
      <c r="F234" s="144"/>
      <c r="G234" s="144"/>
      <c r="H234" s="144"/>
      <c r="I234" s="144"/>
    </row>
    <row r="235" s="539" customFormat="1" ht="16.5" customHeight="1" spans="1:9">
      <c r="A235" s="548" t="s">
        <v>488</v>
      </c>
      <c r="B235" s="511" t="s">
        <v>489</v>
      </c>
      <c r="C235" s="187">
        <v>597</v>
      </c>
      <c r="D235" s="144"/>
      <c r="E235" s="144"/>
      <c r="F235" s="144"/>
      <c r="G235" s="144"/>
      <c r="H235" s="144"/>
      <c r="I235" s="144"/>
    </row>
    <row r="236" s="539" customFormat="1" ht="16.5" customHeight="1" spans="1:9">
      <c r="A236" s="549" t="s">
        <v>490</v>
      </c>
      <c r="B236" s="506" t="s">
        <v>491</v>
      </c>
      <c r="C236" s="507">
        <f>C237+C244+C247+C250+C256+C261+C263+C268+C274</f>
        <v>0</v>
      </c>
      <c r="D236" s="144"/>
      <c r="E236" s="144"/>
      <c r="F236" s="144"/>
      <c r="G236" s="144"/>
      <c r="H236" s="144"/>
      <c r="I236" s="144"/>
    </row>
    <row r="237" s="539" customFormat="1" ht="16.5" customHeight="1" spans="1:9">
      <c r="A237" s="550" t="s">
        <v>492</v>
      </c>
      <c r="B237" s="509" t="s">
        <v>493</v>
      </c>
      <c r="C237" s="510">
        <f>SUM(C238:C243)</f>
        <v>0</v>
      </c>
      <c r="D237" s="144"/>
      <c r="E237" s="144"/>
      <c r="F237" s="144"/>
      <c r="G237" s="144"/>
      <c r="H237" s="144"/>
      <c r="I237" s="144"/>
    </row>
    <row r="238" s="539" customFormat="1" ht="16.5" customHeight="1" spans="1:9">
      <c r="A238" s="548" t="s">
        <v>494</v>
      </c>
      <c r="B238" s="511" t="s">
        <v>137</v>
      </c>
      <c r="C238" s="187">
        <v>0</v>
      </c>
      <c r="D238" s="144"/>
      <c r="E238" s="144"/>
      <c r="F238" s="144"/>
      <c r="G238" s="144"/>
      <c r="H238" s="144"/>
      <c r="I238" s="144"/>
    </row>
    <row r="239" s="144" customFormat="1" ht="16.5" customHeight="1" spans="1:9">
      <c r="A239" s="548" t="s">
        <v>495</v>
      </c>
      <c r="B239" s="511" t="s">
        <v>139</v>
      </c>
      <c r="C239" s="187">
        <v>0</v>
      </c>
    </row>
    <row r="240" s="144" customFormat="1" ht="16.5" customHeight="1" spans="1:9">
      <c r="A240" s="548" t="s">
        <v>496</v>
      </c>
      <c r="B240" s="511" t="s">
        <v>141</v>
      </c>
      <c r="C240" s="187">
        <v>0</v>
      </c>
    </row>
    <row r="241" s="144" customFormat="1" ht="16.5" customHeight="1" spans="1:9">
      <c r="A241" s="548" t="s">
        <v>497</v>
      </c>
      <c r="B241" s="511" t="s">
        <v>397</v>
      </c>
      <c r="C241" s="187">
        <v>0</v>
      </c>
    </row>
    <row r="242" s="144" customFormat="1" ht="16.5" customHeight="1" spans="1:9">
      <c r="A242" s="548" t="s">
        <v>498</v>
      </c>
      <c r="B242" s="511" t="s">
        <v>155</v>
      </c>
      <c r="C242" s="187">
        <v>0</v>
      </c>
    </row>
    <row r="243" s="144" customFormat="1" ht="16.5" customHeight="1" spans="1:9">
      <c r="A243" s="548" t="s">
        <v>499</v>
      </c>
      <c r="B243" s="511" t="s">
        <v>500</v>
      </c>
      <c r="C243" s="187">
        <v>0</v>
      </c>
    </row>
    <row r="244" s="144" customFormat="1" ht="16.5" customHeight="1" spans="1:9">
      <c r="A244" s="550" t="s">
        <v>501</v>
      </c>
      <c r="B244" s="509" t="s">
        <v>502</v>
      </c>
      <c r="C244" s="510">
        <f>SUM(C245:C246)</f>
        <v>0</v>
      </c>
    </row>
    <row r="245" s="144" customFormat="1" ht="16.5" customHeight="1" spans="1:9">
      <c r="A245" s="548" t="s">
        <v>503</v>
      </c>
      <c r="B245" s="511" t="s">
        <v>504</v>
      </c>
      <c r="C245" s="187">
        <v>0</v>
      </c>
    </row>
    <row r="246" s="144" customFormat="1" ht="16.5" customHeight="1" spans="1:9">
      <c r="A246" s="548" t="s">
        <v>505</v>
      </c>
      <c r="B246" s="511" t="s">
        <v>506</v>
      </c>
      <c r="C246" s="187">
        <v>0</v>
      </c>
    </row>
    <row r="247" s="144" customFormat="1" ht="16.5" customHeight="1" spans="1:9">
      <c r="A247" s="550" t="s">
        <v>507</v>
      </c>
      <c r="B247" s="509" t="s">
        <v>508</v>
      </c>
      <c r="C247" s="510">
        <f>SUM(C248:C249)</f>
        <v>0</v>
      </c>
    </row>
    <row r="248" s="144" customFormat="1" ht="16.5" customHeight="1" spans="1:9">
      <c r="A248" s="548" t="s">
        <v>509</v>
      </c>
      <c r="B248" s="511" t="s">
        <v>510</v>
      </c>
      <c r="C248" s="187">
        <v>0</v>
      </c>
    </row>
    <row r="249" s="539" customFormat="1" ht="16.5" customHeight="1" spans="1:9">
      <c r="A249" s="548" t="s">
        <v>511</v>
      </c>
      <c r="B249" s="511" t="s">
        <v>512</v>
      </c>
      <c r="C249" s="187">
        <v>0</v>
      </c>
      <c r="D249" s="144"/>
      <c r="E249" s="144"/>
      <c r="F249" s="144"/>
      <c r="G249" s="144"/>
      <c r="H249" s="144"/>
      <c r="I249" s="144"/>
    </row>
    <row r="250" s="539" customFormat="1" ht="16.5" customHeight="1" spans="1:9">
      <c r="A250" s="550" t="s">
        <v>513</v>
      </c>
      <c r="B250" s="509" t="s">
        <v>514</v>
      </c>
      <c r="C250" s="510">
        <f>SUM(C251:C255)</f>
        <v>0</v>
      </c>
      <c r="D250" s="144"/>
      <c r="E250" s="144"/>
      <c r="F250" s="144"/>
      <c r="G250" s="144"/>
      <c r="H250" s="144"/>
      <c r="I250" s="144"/>
    </row>
    <row r="251" s="539" customFormat="1" ht="16.5" customHeight="1" spans="1:9">
      <c r="A251" s="548" t="s">
        <v>515</v>
      </c>
      <c r="B251" s="511" t="s">
        <v>516</v>
      </c>
      <c r="C251" s="187">
        <v>0</v>
      </c>
      <c r="D251" s="144"/>
      <c r="E251" s="144"/>
      <c r="F251" s="144"/>
      <c r="G251" s="144"/>
      <c r="H251" s="144"/>
      <c r="I251" s="144"/>
    </row>
    <row r="252" s="539" customFormat="1" ht="16.5" customHeight="1" spans="1:9">
      <c r="A252" s="548" t="s">
        <v>517</v>
      </c>
      <c r="B252" s="511" t="s">
        <v>518</v>
      </c>
      <c r="C252" s="187">
        <v>0</v>
      </c>
      <c r="D252" s="144"/>
      <c r="E252" s="144"/>
      <c r="F252" s="144"/>
      <c r="G252" s="144"/>
      <c r="H252" s="144"/>
      <c r="I252" s="144"/>
    </row>
    <row r="253" s="539" customFormat="1" ht="16.5" customHeight="1" spans="1:9">
      <c r="A253" s="548" t="s">
        <v>519</v>
      </c>
      <c r="B253" s="511" t="s">
        <v>520</v>
      </c>
      <c r="C253" s="187">
        <v>0</v>
      </c>
      <c r="D253" s="144"/>
      <c r="E253" s="144"/>
      <c r="F253" s="144"/>
      <c r="G253" s="144"/>
      <c r="H253" s="144"/>
      <c r="I253" s="144"/>
    </row>
    <row r="254" s="539" customFormat="1" ht="16.5" customHeight="1" spans="1:9">
      <c r="A254" s="548" t="s">
        <v>521</v>
      </c>
      <c r="B254" s="511" t="s">
        <v>522</v>
      </c>
      <c r="C254" s="187">
        <v>0</v>
      </c>
      <c r="D254" s="144"/>
      <c r="E254" s="144"/>
      <c r="F254" s="144"/>
      <c r="G254" s="144"/>
      <c r="H254" s="144"/>
      <c r="I254" s="144"/>
    </row>
    <row r="255" s="539" customFormat="1" ht="16.5" customHeight="1" spans="1:9">
      <c r="A255" s="548" t="s">
        <v>523</v>
      </c>
      <c r="B255" s="511" t="s">
        <v>524</v>
      </c>
      <c r="C255" s="187">
        <v>0</v>
      </c>
      <c r="D255" s="144"/>
      <c r="E255" s="144"/>
      <c r="F255" s="144"/>
      <c r="G255" s="144"/>
      <c r="H255" s="144"/>
      <c r="I255" s="144"/>
    </row>
    <row r="256" s="539" customFormat="1" ht="16.5" customHeight="1" spans="1:9">
      <c r="A256" s="550" t="s">
        <v>525</v>
      </c>
      <c r="B256" s="509" t="s">
        <v>526</v>
      </c>
      <c r="C256" s="510">
        <f>SUM(C257:C260)</f>
        <v>0</v>
      </c>
      <c r="D256" s="144"/>
      <c r="E256" s="144"/>
      <c r="F256" s="144"/>
      <c r="G256" s="144"/>
      <c r="H256" s="144"/>
      <c r="I256" s="144"/>
    </row>
    <row r="257" s="539" customFormat="1" ht="16.5" customHeight="1" spans="1:9">
      <c r="A257" s="548" t="s">
        <v>527</v>
      </c>
      <c r="B257" s="511" t="s">
        <v>528</v>
      </c>
      <c r="C257" s="187">
        <v>0</v>
      </c>
      <c r="D257" s="144"/>
      <c r="E257" s="144"/>
      <c r="F257" s="144"/>
      <c r="G257" s="144"/>
      <c r="H257" s="144"/>
      <c r="I257" s="144"/>
    </row>
    <row r="258" s="539" customFormat="1" ht="16.5" customHeight="1" spans="1:9">
      <c r="A258" s="548" t="s">
        <v>529</v>
      </c>
      <c r="B258" s="511" t="s">
        <v>530</v>
      </c>
      <c r="C258" s="187">
        <v>0</v>
      </c>
      <c r="D258" s="144"/>
      <c r="E258" s="144"/>
      <c r="F258" s="144"/>
      <c r="G258" s="144"/>
      <c r="H258" s="144"/>
      <c r="I258" s="144"/>
    </row>
    <row r="259" s="539" customFormat="1" ht="16.5" customHeight="1" spans="1:9">
      <c r="A259" s="548" t="s">
        <v>531</v>
      </c>
      <c r="B259" s="511" t="s">
        <v>532</v>
      </c>
      <c r="C259" s="187">
        <v>0</v>
      </c>
      <c r="D259" s="144"/>
      <c r="E259" s="144"/>
      <c r="F259" s="144"/>
      <c r="G259" s="144"/>
      <c r="H259" s="144"/>
      <c r="I259" s="144"/>
    </row>
    <row r="260" s="539" customFormat="1" ht="16.5" customHeight="1" spans="1:9">
      <c r="A260" s="548" t="s">
        <v>533</v>
      </c>
      <c r="B260" s="511" t="s">
        <v>534</v>
      </c>
      <c r="C260" s="187">
        <v>0</v>
      </c>
      <c r="D260" s="144"/>
      <c r="E260" s="144"/>
      <c r="F260" s="144"/>
      <c r="G260" s="144"/>
      <c r="H260" s="144"/>
      <c r="I260" s="144"/>
    </row>
    <row r="261" s="539" customFormat="1" ht="16.5" customHeight="1" spans="1:9">
      <c r="A261" s="550" t="s">
        <v>535</v>
      </c>
      <c r="B261" s="509" t="s">
        <v>536</v>
      </c>
      <c r="C261" s="510">
        <f>C262</f>
        <v>0</v>
      </c>
      <c r="D261" s="144"/>
      <c r="E261" s="144"/>
      <c r="F261" s="144"/>
      <c r="G261" s="144"/>
      <c r="H261" s="144"/>
      <c r="I261" s="144"/>
    </row>
    <row r="262" s="539" customFormat="1" ht="16.5" customHeight="1" spans="1:9">
      <c r="A262" s="548" t="s">
        <v>537</v>
      </c>
      <c r="B262" s="511" t="s">
        <v>538</v>
      </c>
      <c r="C262" s="187">
        <v>0</v>
      </c>
      <c r="D262" s="144"/>
      <c r="E262" s="144"/>
      <c r="F262" s="144"/>
      <c r="G262" s="144"/>
      <c r="H262" s="144"/>
      <c r="I262" s="144"/>
    </row>
    <row r="263" s="539" customFormat="1" ht="16.5" customHeight="1" spans="1:9">
      <c r="A263" s="550" t="s">
        <v>539</v>
      </c>
      <c r="B263" s="509" t="s">
        <v>540</v>
      </c>
      <c r="C263" s="510">
        <f>SUM(C264:C267)</f>
        <v>0</v>
      </c>
      <c r="D263" s="144"/>
      <c r="E263" s="144"/>
      <c r="F263" s="144"/>
      <c r="G263" s="144"/>
      <c r="H263" s="144"/>
      <c r="I263" s="144"/>
    </row>
    <row r="264" s="539" customFormat="1" ht="16.5" customHeight="1" spans="1:9">
      <c r="A264" s="548" t="s">
        <v>541</v>
      </c>
      <c r="B264" s="511" t="s">
        <v>542</v>
      </c>
      <c r="C264" s="187">
        <v>0</v>
      </c>
      <c r="D264" s="144"/>
      <c r="E264" s="144"/>
      <c r="F264" s="144"/>
      <c r="G264" s="144"/>
      <c r="H264" s="144"/>
      <c r="I264" s="144"/>
    </row>
    <row r="265" s="539" customFormat="1" ht="16.5" customHeight="1" spans="1:9">
      <c r="A265" s="548" t="s">
        <v>543</v>
      </c>
      <c r="B265" s="511" t="s">
        <v>544</v>
      </c>
      <c r="C265" s="187">
        <v>0</v>
      </c>
      <c r="D265" s="144"/>
      <c r="E265" s="144"/>
      <c r="F265" s="144"/>
      <c r="G265" s="144"/>
      <c r="H265" s="144"/>
      <c r="I265" s="144"/>
    </row>
    <row r="266" s="539" customFormat="1" ht="16.5" customHeight="1" spans="1:9">
      <c r="A266" s="548" t="s">
        <v>545</v>
      </c>
      <c r="B266" s="511" t="s">
        <v>546</v>
      </c>
      <c r="C266" s="187">
        <v>0</v>
      </c>
      <c r="D266" s="144"/>
      <c r="E266" s="144"/>
      <c r="F266" s="144"/>
      <c r="G266" s="144"/>
      <c r="H266" s="144"/>
      <c r="I266" s="144"/>
    </row>
    <row r="267" s="539" customFormat="1" ht="16.5" customHeight="1" spans="1:9">
      <c r="A267" s="548" t="s">
        <v>547</v>
      </c>
      <c r="B267" s="511" t="s">
        <v>548</v>
      </c>
      <c r="C267" s="187">
        <v>0</v>
      </c>
      <c r="D267" s="144"/>
      <c r="E267" s="144"/>
      <c r="F267" s="144"/>
      <c r="G267" s="144"/>
      <c r="H267" s="144"/>
      <c r="I267" s="144"/>
    </row>
    <row r="268" s="539" customFormat="1" ht="16.5" customHeight="1" spans="1:9">
      <c r="A268" s="550" t="s">
        <v>549</v>
      </c>
      <c r="B268" s="509" t="s">
        <v>550</v>
      </c>
      <c r="C268" s="510">
        <f>SUM(C269:C273)</f>
        <v>0</v>
      </c>
      <c r="D268" s="144"/>
      <c r="E268" s="144"/>
      <c r="F268" s="144"/>
      <c r="G268" s="144"/>
      <c r="H268" s="144"/>
      <c r="I268" s="144"/>
    </row>
    <row r="269" s="539" customFormat="1" ht="16.5" customHeight="1" spans="1:9">
      <c r="A269" s="548" t="s">
        <v>551</v>
      </c>
      <c r="B269" s="511" t="s">
        <v>137</v>
      </c>
      <c r="C269" s="187">
        <v>0</v>
      </c>
      <c r="D269" s="144"/>
      <c r="E269" s="144"/>
      <c r="F269" s="144"/>
      <c r="G269" s="144"/>
      <c r="H269" s="144"/>
      <c r="I269" s="144"/>
    </row>
    <row r="270" s="539" customFormat="1" ht="16.5" customHeight="1" spans="1:9">
      <c r="A270" s="548" t="s">
        <v>552</v>
      </c>
      <c r="B270" s="511" t="s">
        <v>139</v>
      </c>
      <c r="C270" s="187">
        <v>0</v>
      </c>
      <c r="D270" s="144"/>
      <c r="E270" s="144"/>
      <c r="F270" s="144"/>
      <c r="G270" s="144"/>
      <c r="H270" s="144"/>
      <c r="I270" s="144"/>
    </row>
    <row r="271" s="539" customFormat="1" ht="16.5" customHeight="1" spans="1:9">
      <c r="A271" s="548" t="s">
        <v>553</v>
      </c>
      <c r="B271" s="511" t="s">
        <v>141</v>
      </c>
      <c r="C271" s="187">
        <v>0</v>
      </c>
      <c r="D271" s="144"/>
      <c r="E271" s="144"/>
      <c r="F271" s="144"/>
      <c r="G271" s="144"/>
      <c r="H271" s="144"/>
      <c r="I271" s="144"/>
    </row>
    <row r="272" s="539" customFormat="1" ht="16.5" customHeight="1" spans="1:9">
      <c r="A272" s="548" t="s">
        <v>554</v>
      </c>
      <c r="B272" s="511" t="s">
        <v>155</v>
      </c>
      <c r="C272" s="187">
        <v>0</v>
      </c>
      <c r="D272" s="144"/>
      <c r="E272" s="144"/>
      <c r="F272" s="144"/>
      <c r="G272" s="144"/>
      <c r="H272" s="144"/>
      <c r="I272" s="144"/>
    </row>
    <row r="273" s="539" customFormat="1" ht="16.5" customHeight="1" spans="1:9">
      <c r="A273" s="548" t="s">
        <v>555</v>
      </c>
      <c r="B273" s="511" t="s">
        <v>556</v>
      </c>
      <c r="C273" s="187">
        <v>0</v>
      </c>
      <c r="D273" s="144"/>
      <c r="E273" s="144"/>
      <c r="F273" s="144"/>
      <c r="G273" s="144"/>
      <c r="H273" s="144"/>
      <c r="I273" s="144"/>
    </row>
    <row r="274" s="539" customFormat="1" ht="16.5" customHeight="1" spans="1:9">
      <c r="A274" s="550" t="s">
        <v>557</v>
      </c>
      <c r="B274" s="509" t="s">
        <v>558</v>
      </c>
      <c r="C274" s="551">
        <f>C275</f>
        <v>0</v>
      </c>
      <c r="D274" s="144"/>
      <c r="E274" s="144"/>
      <c r="F274" s="144"/>
      <c r="G274" s="144"/>
      <c r="H274" s="144"/>
      <c r="I274" s="144"/>
    </row>
    <row r="275" s="539" customFormat="1" ht="16.5" customHeight="1" spans="1:9">
      <c r="A275" s="548" t="s">
        <v>559</v>
      </c>
      <c r="B275" s="511" t="s">
        <v>560</v>
      </c>
      <c r="C275" s="187">
        <v>0</v>
      </c>
      <c r="D275" s="144"/>
      <c r="E275" s="144"/>
      <c r="F275" s="144"/>
      <c r="G275" s="144"/>
      <c r="H275" s="144"/>
      <c r="I275" s="144"/>
    </row>
    <row r="276" s="539" customFormat="1" ht="16.5" customHeight="1" spans="1:9">
      <c r="A276" s="549" t="s">
        <v>561</v>
      </c>
      <c r="B276" s="506" t="s">
        <v>562</v>
      </c>
      <c r="C276" s="552">
        <f>SUM(C277,C281,C283,C285,C293)</f>
        <v>195</v>
      </c>
      <c r="D276" s="144"/>
      <c r="E276" s="144"/>
      <c r="F276" s="144"/>
      <c r="G276" s="144"/>
      <c r="H276" s="144"/>
      <c r="I276" s="144"/>
    </row>
    <row r="277" s="539" customFormat="1" ht="16.5" customHeight="1" spans="1:9">
      <c r="A277" s="550" t="s">
        <v>563</v>
      </c>
      <c r="B277" s="509" t="s">
        <v>564</v>
      </c>
      <c r="C277" s="510">
        <f>SUM(C278:C280)</f>
        <v>0</v>
      </c>
      <c r="D277" s="144"/>
      <c r="E277" s="144"/>
      <c r="F277" s="144"/>
      <c r="G277" s="144"/>
      <c r="H277" s="144"/>
      <c r="I277" s="144"/>
    </row>
    <row r="278" s="539" customFormat="1" ht="16.5" customHeight="1" spans="1:9">
      <c r="A278" s="548" t="s">
        <v>565</v>
      </c>
      <c r="B278" s="511" t="s">
        <v>566</v>
      </c>
      <c r="C278" s="190">
        <v>0</v>
      </c>
      <c r="D278" s="144"/>
      <c r="E278" s="144"/>
      <c r="F278" s="144"/>
      <c r="G278" s="144"/>
      <c r="H278" s="144"/>
      <c r="I278" s="144"/>
    </row>
    <row r="279" s="539" customFormat="1" ht="16.5" customHeight="1" spans="1:9">
      <c r="A279" s="548" t="s">
        <v>567</v>
      </c>
      <c r="B279" s="511" t="s">
        <v>568</v>
      </c>
      <c r="C279" s="187">
        <v>0</v>
      </c>
      <c r="D279" s="144"/>
      <c r="E279" s="144"/>
      <c r="F279" s="144"/>
      <c r="G279" s="144"/>
      <c r="H279" s="144"/>
      <c r="I279" s="144"/>
    </row>
    <row r="280" s="539" customFormat="1" ht="16.5" customHeight="1" spans="1:9">
      <c r="A280" s="548" t="s">
        <v>569</v>
      </c>
      <c r="B280" s="511" t="s">
        <v>570</v>
      </c>
      <c r="C280" s="192">
        <v>0</v>
      </c>
      <c r="D280" s="144"/>
      <c r="E280" s="144"/>
      <c r="F280" s="144"/>
      <c r="G280" s="144"/>
      <c r="H280" s="144"/>
      <c r="I280" s="144"/>
    </row>
    <row r="281" s="539" customFormat="1" ht="16.5" customHeight="1" spans="1:9">
      <c r="A281" s="550" t="s">
        <v>571</v>
      </c>
      <c r="B281" s="509" t="s">
        <v>572</v>
      </c>
      <c r="C281" s="510">
        <f>C282</f>
        <v>0</v>
      </c>
      <c r="D281" s="144"/>
      <c r="E281" s="144"/>
      <c r="F281" s="144"/>
      <c r="G281" s="144"/>
      <c r="H281" s="144"/>
      <c r="I281" s="144"/>
    </row>
    <row r="282" s="539" customFormat="1" ht="16.5" customHeight="1" spans="1:9">
      <c r="A282" s="548" t="s">
        <v>573</v>
      </c>
      <c r="B282" s="511" t="s">
        <v>574</v>
      </c>
      <c r="C282" s="187">
        <v>0</v>
      </c>
      <c r="D282" s="144"/>
      <c r="E282" s="144"/>
      <c r="F282" s="144"/>
      <c r="G282" s="144"/>
      <c r="H282" s="144"/>
      <c r="I282" s="144"/>
    </row>
    <row r="283" s="539" customFormat="1" ht="16.5" customHeight="1" spans="1:9">
      <c r="A283" s="550" t="s">
        <v>575</v>
      </c>
      <c r="B283" s="509" t="s">
        <v>576</v>
      </c>
      <c r="C283" s="510">
        <f>C284</f>
        <v>0</v>
      </c>
      <c r="D283" s="144"/>
      <c r="E283" s="144"/>
      <c r="F283" s="144"/>
      <c r="G283" s="144"/>
      <c r="H283" s="144"/>
      <c r="I283" s="144"/>
    </row>
    <row r="284" s="539" customFormat="1" ht="16.5" customHeight="1" spans="1:9">
      <c r="A284" s="548" t="s">
        <v>577</v>
      </c>
      <c r="B284" s="511" t="s">
        <v>578</v>
      </c>
      <c r="C284" s="187">
        <v>0</v>
      </c>
      <c r="D284" s="144"/>
      <c r="E284" s="144"/>
      <c r="F284" s="144"/>
      <c r="G284" s="144"/>
      <c r="H284" s="144"/>
      <c r="I284" s="144"/>
    </row>
    <row r="285" s="539" customFormat="1" ht="16.5" customHeight="1" spans="1:9">
      <c r="A285" s="550" t="s">
        <v>579</v>
      </c>
      <c r="B285" s="509" t="s">
        <v>580</v>
      </c>
      <c r="C285" s="551">
        <f>SUM(C286:C292)</f>
        <v>195</v>
      </c>
      <c r="D285" s="144"/>
      <c r="E285" s="144"/>
      <c r="F285" s="144"/>
      <c r="G285" s="144"/>
      <c r="H285" s="144"/>
      <c r="I285" s="144"/>
    </row>
    <row r="286" s="539" customFormat="1" ht="16.5" customHeight="1" spans="1:9">
      <c r="A286" s="548" t="s">
        <v>581</v>
      </c>
      <c r="B286" s="511" t="s">
        <v>582</v>
      </c>
      <c r="C286" s="187">
        <v>49</v>
      </c>
      <c r="D286" s="144"/>
      <c r="E286" s="144"/>
      <c r="F286" s="144"/>
      <c r="G286" s="144"/>
      <c r="H286" s="144"/>
      <c r="I286" s="144"/>
    </row>
    <row r="287" s="539" customFormat="1" ht="16.5" customHeight="1" spans="1:9">
      <c r="A287" s="548" t="s">
        <v>583</v>
      </c>
      <c r="B287" s="511" t="s">
        <v>584</v>
      </c>
      <c r="C287" s="192">
        <v>0</v>
      </c>
      <c r="D287" s="144"/>
      <c r="E287" s="144"/>
      <c r="F287" s="144"/>
      <c r="G287" s="144"/>
      <c r="H287" s="144"/>
      <c r="I287" s="144"/>
    </row>
    <row r="288" s="539" customFormat="1" ht="16.5" customHeight="1" spans="1:9">
      <c r="A288" s="548" t="s">
        <v>585</v>
      </c>
      <c r="B288" s="511" t="s">
        <v>586</v>
      </c>
      <c r="C288" s="192">
        <v>0</v>
      </c>
      <c r="D288" s="144"/>
      <c r="E288" s="144"/>
      <c r="F288" s="144"/>
      <c r="G288" s="144"/>
      <c r="H288" s="144"/>
      <c r="I288" s="144"/>
    </row>
    <row r="289" s="539" customFormat="1" ht="16.5" customHeight="1" spans="1:9">
      <c r="A289" s="548" t="s">
        <v>587</v>
      </c>
      <c r="B289" s="511" t="s">
        <v>588</v>
      </c>
      <c r="C289" s="187">
        <v>0</v>
      </c>
      <c r="D289" s="144"/>
      <c r="E289" s="144"/>
      <c r="F289" s="144"/>
      <c r="G289" s="144"/>
      <c r="H289" s="144"/>
      <c r="I289" s="144"/>
    </row>
    <row r="290" s="539" customFormat="1" ht="16.5" customHeight="1" spans="1:9">
      <c r="A290" s="548" t="s">
        <v>589</v>
      </c>
      <c r="B290" s="511" t="s">
        <v>590</v>
      </c>
      <c r="C290" s="187">
        <v>146</v>
      </c>
      <c r="D290" s="144"/>
      <c r="E290" s="144"/>
      <c r="F290" s="144"/>
      <c r="G290" s="144"/>
      <c r="H290" s="144"/>
      <c r="I290" s="144"/>
    </row>
    <row r="291" s="539" customFormat="1" ht="16.5" customHeight="1" spans="1:9">
      <c r="A291" s="548" t="s">
        <v>591</v>
      </c>
      <c r="B291" s="511" t="s">
        <v>592</v>
      </c>
      <c r="C291" s="187">
        <v>0</v>
      </c>
      <c r="D291" s="144"/>
      <c r="E291" s="144"/>
      <c r="F291" s="144"/>
      <c r="G291" s="144"/>
      <c r="H291" s="144"/>
      <c r="I291" s="144"/>
    </row>
    <row r="292" s="539" customFormat="1" ht="16.5" customHeight="1" spans="1:9">
      <c r="A292" s="548" t="s">
        <v>593</v>
      </c>
      <c r="B292" s="511" t="s">
        <v>594</v>
      </c>
      <c r="C292" s="187">
        <v>0</v>
      </c>
      <c r="D292" s="144"/>
      <c r="E292" s="144"/>
      <c r="F292" s="144"/>
      <c r="G292" s="144"/>
      <c r="H292" s="144"/>
      <c r="I292" s="144"/>
    </row>
    <row r="293" s="539" customFormat="1" ht="16.5" customHeight="1" spans="1:9">
      <c r="A293" s="550" t="s">
        <v>595</v>
      </c>
      <c r="B293" s="509" t="s">
        <v>596</v>
      </c>
      <c r="C293" s="510">
        <f>C294</f>
        <v>0</v>
      </c>
      <c r="D293" s="144"/>
      <c r="E293" s="144"/>
      <c r="F293" s="144"/>
      <c r="G293" s="144"/>
      <c r="H293" s="144"/>
      <c r="I293" s="144"/>
    </row>
    <row r="294" s="539" customFormat="1" ht="16.5" customHeight="1" spans="1:9">
      <c r="A294" s="548" t="s">
        <v>597</v>
      </c>
      <c r="B294" s="511" t="s">
        <v>598</v>
      </c>
      <c r="C294" s="187">
        <v>0</v>
      </c>
      <c r="D294" s="144"/>
      <c r="E294" s="144"/>
      <c r="F294" s="144"/>
      <c r="G294" s="144"/>
      <c r="H294" s="144"/>
      <c r="I294" s="144"/>
    </row>
    <row r="295" s="539" customFormat="1" ht="16.5" customHeight="1" spans="1:9">
      <c r="A295" s="549" t="s">
        <v>599</v>
      </c>
      <c r="B295" s="506" t="s">
        <v>600</v>
      </c>
      <c r="C295" s="507">
        <f>C296+C299+C310+C317+C325+C334+C348+C358+C368+C376+C382</f>
        <v>15116</v>
      </c>
      <c r="D295" s="144"/>
      <c r="E295" s="144"/>
      <c r="F295" s="144"/>
      <c r="G295" s="144"/>
      <c r="H295" s="144"/>
      <c r="I295" s="144"/>
    </row>
    <row r="296" s="539" customFormat="1" ht="16.5" customHeight="1" spans="1:9">
      <c r="A296" s="550" t="s">
        <v>601</v>
      </c>
      <c r="B296" s="509" t="s">
        <v>602</v>
      </c>
      <c r="C296" s="510">
        <f>SUM(C297:C298)</f>
        <v>0</v>
      </c>
      <c r="D296" s="144"/>
      <c r="E296" s="144"/>
      <c r="F296" s="144"/>
      <c r="G296" s="144"/>
      <c r="H296" s="144"/>
      <c r="I296" s="144"/>
    </row>
    <row r="297" s="539" customFormat="1" ht="16.5" customHeight="1" spans="1:9">
      <c r="A297" s="548" t="s">
        <v>603</v>
      </c>
      <c r="B297" s="511" t="s">
        <v>604</v>
      </c>
      <c r="C297" s="187">
        <v>0</v>
      </c>
      <c r="D297" s="144"/>
      <c r="E297" s="144"/>
      <c r="F297" s="144"/>
      <c r="G297" s="144"/>
      <c r="H297" s="144"/>
      <c r="I297" s="144"/>
    </row>
    <row r="298" s="539" customFormat="1" ht="16.5" customHeight="1" spans="1:9">
      <c r="A298" s="548" t="s">
        <v>605</v>
      </c>
      <c r="B298" s="511" t="s">
        <v>606</v>
      </c>
      <c r="C298" s="187">
        <v>0</v>
      </c>
      <c r="D298" s="144"/>
      <c r="E298" s="144"/>
      <c r="F298" s="144"/>
      <c r="G298" s="144"/>
      <c r="H298" s="144"/>
      <c r="I298" s="144"/>
    </row>
    <row r="299" s="539" customFormat="1" ht="16.5" customHeight="1" spans="1:9">
      <c r="A299" s="550" t="s">
        <v>607</v>
      </c>
      <c r="B299" s="509" t="s">
        <v>608</v>
      </c>
      <c r="C299" s="510">
        <f>SUM(C300:C309)</f>
        <v>13065</v>
      </c>
      <c r="D299" s="144"/>
      <c r="E299" s="144"/>
      <c r="F299" s="144"/>
      <c r="G299" s="144"/>
      <c r="H299" s="144"/>
      <c r="I299" s="144"/>
    </row>
    <row r="300" s="539" customFormat="1" ht="16.5" customHeight="1" spans="1:9">
      <c r="A300" s="548" t="s">
        <v>609</v>
      </c>
      <c r="B300" s="511" t="s">
        <v>137</v>
      </c>
      <c r="C300" s="187">
        <v>8979</v>
      </c>
      <c r="D300" s="144"/>
      <c r="E300" s="144"/>
      <c r="F300" s="144"/>
      <c r="G300" s="144"/>
      <c r="H300" s="144"/>
      <c r="I300" s="144"/>
    </row>
    <row r="301" s="539" customFormat="1" ht="16.5" customHeight="1" spans="1:9">
      <c r="A301" s="548" t="s">
        <v>610</v>
      </c>
      <c r="B301" s="511" t="s">
        <v>139</v>
      </c>
      <c r="C301" s="187">
        <v>0</v>
      </c>
      <c r="D301" s="144"/>
      <c r="E301" s="144"/>
      <c r="F301" s="144"/>
      <c r="G301" s="144"/>
      <c r="H301" s="144"/>
      <c r="I301" s="144"/>
    </row>
    <row r="302" s="539" customFormat="1" ht="16.5" customHeight="1" spans="1:9">
      <c r="A302" s="548" t="s">
        <v>611</v>
      </c>
      <c r="B302" s="511" t="s">
        <v>141</v>
      </c>
      <c r="C302" s="187">
        <v>0</v>
      </c>
      <c r="D302" s="144"/>
      <c r="E302" s="144"/>
      <c r="F302" s="144"/>
      <c r="G302" s="144"/>
      <c r="H302" s="144"/>
      <c r="I302" s="144"/>
    </row>
    <row r="303" s="539" customFormat="1" ht="16.5" customHeight="1" spans="1:9">
      <c r="A303" s="553" t="s">
        <v>612</v>
      </c>
      <c r="B303" s="554" t="s">
        <v>238</v>
      </c>
      <c r="C303" s="192">
        <v>482</v>
      </c>
      <c r="D303" s="144"/>
      <c r="E303" s="144"/>
      <c r="F303" s="144"/>
      <c r="G303" s="144"/>
      <c r="H303" s="144"/>
      <c r="I303" s="144"/>
    </row>
    <row r="304" s="539" customFormat="1" ht="16.5" customHeight="1" spans="1:9">
      <c r="A304" s="548" t="s">
        <v>613</v>
      </c>
      <c r="B304" s="511" t="s">
        <v>614</v>
      </c>
      <c r="C304" s="187">
        <v>842</v>
      </c>
      <c r="D304" s="144"/>
      <c r="E304" s="144"/>
      <c r="F304" s="144"/>
      <c r="G304" s="144"/>
      <c r="H304" s="144"/>
      <c r="I304" s="144"/>
    </row>
    <row r="305" s="539" customFormat="1" ht="16.5" customHeight="1" spans="1:9">
      <c r="A305" s="548" t="s">
        <v>615</v>
      </c>
      <c r="B305" s="511" t="s">
        <v>616</v>
      </c>
      <c r="C305" s="187">
        <v>0</v>
      </c>
      <c r="D305" s="144"/>
      <c r="E305" s="144"/>
      <c r="F305" s="144"/>
      <c r="G305" s="144"/>
      <c r="H305" s="144"/>
      <c r="I305" s="144"/>
    </row>
    <row r="306" s="539" customFormat="1" ht="16.5" customHeight="1" spans="1:9">
      <c r="A306" s="548" t="s">
        <v>617</v>
      </c>
      <c r="B306" s="511" t="s">
        <v>618</v>
      </c>
      <c r="C306" s="187">
        <v>0</v>
      </c>
      <c r="D306" s="144"/>
      <c r="E306" s="144"/>
      <c r="F306" s="144"/>
      <c r="G306" s="144"/>
      <c r="H306" s="144"/>
      <c r="I306" s="144"/>
    </row>
    <row r="307" s="539" customFormat="1" ht="16.5" customHeight="1" spans="1:9">
      <c r="A307" s="548" t="s">
        <v>619</v>
      </c>
      <c r="B307" s="511" t="s">
        <v>620</v>
      </c>
      <c r="C307" s="187">
        <v>0</v>
      </c>
      <c r="D307" s="144"/>
      <c r="E307" s="144"/>
      <c r="F307" s="144"/>
      <c r="G307" s="144"/>
      <c r="H307" s="144"/>
      <c r="I307" s="144"/>
    </row>
    <row r="308" s="539" customFormat="1" ht="16.5" customHeight="1" spans="1:9">
      <c r="A308" s="548" t="s">
        <v>621</v>
      </c>
      <c r="B308" s="511" t="s">
        <v>155</v>
      </c>
      <c r="C308" s="187">
        <v>0</v>
      </c>
      <c r="D308" s="144"/>
      <c r="E308" s="144"/>
      <c r="F308" s="144"/>
      <c r="G308" s="144"/>
      <c r="H308" s="144"/>
      <c r="I308" s="144"/>
    </row>
    <row r="309" s="539" customFormat="1" ht="16.5" customHeight="1" spans="1:9">
      <c r="A309" s="548" t="s">
        <v>622</v>
      </c>
      <c r="B309" s="511" t="s">
        <v>623</v>
      </c>
      <c r="C309" s="187">
        <v>2762</v>
      </c>
      <c r="D309" s="144"/>
      <c r="E309" s="144"/>
      <c r="F309" s="144"/>
      <c r="G309" s="144"/>
      <c r="H309" s="144"/>
      <c r="I309" s="144"/>
    </row>
    <row r="310" s="539" customFormat="1" ht="16.5" customHeight="1" spans="1:9">
      <c r="A310" s="550" t="s">
        <v>624</v>
      </c>
      <c r="B310" s="509" t="s">
        <v>625</v>
      </c>
      <c r="C310" s="510">
        <f>SUM(C311:C316)</f>
        <v>0</v>
      </c>
      <c r="D310" s="144"/>
      <c r="E310" s="144"/>
      <c r="F310" s="144"/>
      <c r="G310" s="144"/>
      <c r="H310" s="144"/>
      <c r="I310" s="144"/>
    </row>
    <row r="311" s="539" customFormat="1" ht="16.5" customHeight="1" spans="1:9">
      <c r="A311" s="548" t="s">
        <v>626</v>
      </c>
      <c r="B311" s="511" t="s">
        <v>137</v>
      </c>
      <c r="C311" s="187">
        <v>0</v>
      </c>
      <c r="D311" s="144"/>
      <c r="E311" s="144"/>
      <c r="F311" s="144"/>
      <c r="G311" s="144"/>
      <c r="H311" s="144"/>
      <c r="I311" s="144"/>
    </row>
    <row r="312" s="539" customFormat="1" ht="16.5" customHeight="1" spans="1:9">
      <c r="A312" s="548" t="s">
        <v>627</v>
      </c>
      <c r="B312" s="511" t="s">
        <v>139</v>
      </c>
      <c r="C312" s="187">
        <v>0</v>
      </c>
      <c r="D312" s="144"/>
      <c r="E312" s="144"/>
      <c r="F312" s="144"/>
      <c r="G312" s="144"/>
      <c r="H312" s="144"/>
      <c r="I312" s="144"/>
    </row>
    <row r="313" s="539" customFormat="1" ht="16.5" customHeight="1" spans="1:9">
      <c r="A313" s="548" t="s">
        <v>628</v>
      </c>
      <c r="B313" s="511" t="s">
        <v>141</v>
      </c>
      <c r="C313" s="187">
        <v>0</v>
      </c>
      <c r="D313" s="144"/>
      <c r="E313" s="144"/>
      <c r="F313" s="144"/>
      <c r="G313" s="144"/>
      <c r="H313" s="144"/>
      <c r="I313" s="144"/>
    </row>
    <row r="314" s="539" customFormat="1" ht="16.5" customHeight="1" spans="1:9">
      <c r="A314" s="548" t="s">
        <v>629</v>
      </c>
      <c r="B314" s="511" t="s">
        <v>630</v>
      </c>
      <c r="C314" s="187">
        <v>0</v>
      </c>
      <c r="D314" s="144"/>
      <c r="E314" s="144"/>
      <c r="F314" s="144"/>
      <c r="G314" s="144"/>
      <c r="H314" s="144"/>
      <c r="I314" s="144"/>
    </row>
    <row r="315" s="539" customFormat="1" ht="16.5" customHeight="1" spans="1:9">
      <c r="A315" s="548" t="s">
        <v>631</v>
      </c>
      <c r="B315" s="511" t="s">
        <v>155</v>
      </c>
      <c r="C315" s="187">
        <v>0</v>
      </c>
      <c r="D315" s="144"/>
      <c r="E315" s="144"/>
      <c r="F315" s="144"/>
      <c r="G315" s="144"/>
      <c r="H315" s="144"/>
      <c r="I315" s="144"/>
    </row>
    <row r="316" s="539" customFormat="1" ht="16.5" customHeight="1" spans="1:9">
      <c r="A316" s="548" t="s">
        <v>632</v>
      </c>
      <c r="B316" s="511" t="s">
        <v>633</v>
      </c>
      <c r="C316" s="187">
        <v>0</v>
      </c>
      <c r="D316" s="144"/>
      <c r="E316" s="144"/>
      <c r="F316" s="144"/>
      <c r="G316" s="144"/>
      <c r="H316" s="144"/>
      <c r="I316" s="144"/>
    </row>
    <row r="317" s="539" customFormat="1" ht="16.5" customHeight="1" spans="1:9">
      <c r="A317" s="550" t="s">
        <v>634</v>
      </c>
      <c r="B317" s="509" t="s">
        <v>635</v>
      </c>
      <c r="C317" s="510">
        <f>SUM(C318:C324)</f>
        <v>0</v>
      </c>
      <c r="D317" s="144"/>
      <c r="E317" s="144"/>
      <c r="F317" s="144"/>
      <c r="G317" s="144"/>
      <c r="H317" s="144"/>
      <c r="I317" s="144"/>
    </row>
    <row r="318" s="539" customFormat="1" ht="16.5" customHeight="1" spans="1:9">
      <c r="A318" s="548" t="s">
        <v>636</v>
      </c>
      <c r="B318" s="511" t="s">
        <v>137</v>
      </c>
      <c r="C318" s="187">
        <v>0</v>
      </c>
      <c r="D318" s="144"/>
      <c r="E318" s="144"/>
      <c r="F318" s="144"/>
      <c r="G318" s="144"/>
      <c r="H318" s="144"/>
      <c r="I318" s="144"/>
    </row>
    <row r="319" s="539" customFormat="1" ht="16.5" customHeight="1" spans="1:9">
      <c r="A319" s="548" t="s">
        <v>637</v>
      </c>
      <c r="B319" s="511" t="s">
        <v>139</v>
      </c>
      <c r="C319" s="187">
        <v>0</v>
      </c>
      <c r="D319" s="144"/>
      <c r="E319" s="144"/>
      <c r="F319" s="144"/>
      <c r="G319" s="144"/>
      <c r="H319" s="144"/>
      <c r="I319" s="144"/>
    </row>
    <row r="320" s="539" customFormat="1" ht="16.5" customHeight="1" spans="1:9">
      <c r="A320" s="548" t="s">
        <v>638</v>
      </c>
      <c r="B320" s="511" t="s">
        <v>141</v>
      </c>
      <c r="C320" s="187">
        <v>0</v>
      </c>
      <c r="D320" s="144"/>
      <c r="E320" s="144"/>
      <c r="F320" s="144"/>
      <c r="G320" s="144"/>
      <c r="H320" s="144"/>
      <c r="I320" s="144"/>
    </row>
    <row r="321" s="539" customFormat="1" ht="16.5" customHeight="1" spans="1:9">
      <c r="A321" s="548" t="s">
        <v>639</v>
      </c>
      <c r="B321" s="511" t="s">
        <v>640</v>
      </c>
      <c r="C321" s="187">
        <v>0</v>
      </c>
      <c r="D321" s="144"/>
      <c r="E321" s="144"/>
      <c r="F321" s="144"/>
      <c r="G321" s="144"/>
      <c r="H321" s="144"/>
      <c r="I321" s="144"/>
    </row>
    <row r="322" s="539" customFormat="1" ht="16.5" customHeight="1" spans="1:9">
      <c r="A322" s="548" t="s">
        <v>641</v>
      </c>
      <c r="B322" s="511" t="s">
        <v>642</v>
      </c>
      <c r="C322" s="187">
        <v>0</v>
      </c>
      <c r="D322" s="144"/>
      <c r="E322" s="144"/>
      <c r="F322" s="144"/>
      <c r="G322" s="144"/>
      <c r="H322" s="144"/>
      <c r="I322" s="144"/>
    </row>
    <row r="323" s="539" customFormat="1" ht="16.5" customHeight="1" spans="1:9">
      <c r="A323" s="548" t="s">
        <v>643</v>
      </c>
      <c r="B323" s="511" t="s">
        <v>155</v>
      </c>
      <c r="C323" s="187">
        <v>0</v>
      </c>
      <c r="D323" s="144"/>
      <c r="E323" s="144"/>
      <c r="F323" s="144"/>
      <c r="G323" s="144"/>
      <c r="H323" s="144"/>
      <c r="I323" s="144"/>
    </row>
    <row r="324" s="539" customFormat="1" ht="16.5" customHeight="1" spans="1:9">
      <c r="A324" s="548" t="s">
        <v>644</v>
      </c>
      <c r="B324" s="511" t="s">
        <v>645</v>
      </c>
      <c r="C324" s="187">
        <v>0</v>
      </c>
      <c r="D324" s="144"/>
      <c r="E324" s="144"/>
      <c r="F324" s="144"/>
      <c r="G324" s="144"/>
      <c r="H324" s="144"/>
      <c r="I324" s="144"/>
    </row>
    <row r="325" s="539" customFormat="1" ht="16.5" customHeight="1" spans="1:9">
      <c r="A325" s="550" t="s">
        <v>646</v>
      </c>
      <c r="B325" s="509" t="s">
        <v>647</v>
      </c>
      <c r="C325" s="510">
        <f>SUM(C326:C333)</f>
        <v>0</v>
      </c>
      <c r="D325" s="144"/>
      <c r="E325" s="144"/>
      <c r="F325" s="144"/>
      <c r="G325" s="144"/>
      <c r="H325" s="144"/>
      <c r="I325" s="144"/>
    </row>
    <row r="326" s="539" customFormat="1" ht="16.5" customHeight="1" spans="1:9">
      <c r="A326" s="548" t="s">
        <v>648</v>
      </c>
      <c r="B326" s="511" t="s">
        <v>137</v>
      </c>
      <c r="C326" s="187">
        <v>0</v>
      </c>
      <c r="D326" s="144"/>
      <c r="E326" s="144"/>
      <c r="F326" s="144"/>
      <c r="G326" s="144"/>
      <c r="H326" s="144"/>
      <c r="I326" s="144"/>
    </row>
    <row r="327" s="539" customFormat="1" ht="16.5" customHeight="1" spans="1:9">
      <c r="A327" s="548" t="s">
        <v>649</v>
      </c>
      <c r="B327" s="511" t="s">
        <v>139</v>
      </c>
      <c r="C327" s="187">
        <v>0</v>
      </c>
      <c r="D327" s="144"/>
      <c r="E327" s="144"/>
      <c r="F327" s="144"/>
      <c r="G327" s="144"/>
      <c r="H327" s="144"/>
      <c r="I327" s="144"/>
    </row>
    <row r="328" s="539" customFormat="1" ht="16.5" customHeight="1" spans="1:9">
      <c r="A328" s="548" t="s">
        <v>650</v>
      </c>
      <c r="B328" s="511" t="s">
        <v>141</v>
      </c>
      <c r="C328" s="187">
        <v>0</v>
      </c>
      <c r="D328" s="144"/>
      <c r="E328" s="144"/>
      <c r="F328" s="144"/>
      <c r="G328" s="144"/>
      <c r="H328" s="144"/>
      <c r="I328" s="144"/>
    </row>
    <row r="329" s="539" customFormat="1" ht="16.5" customHeight="1" spans="1:9">
      <c r="A329" s="548" t="s">
        <v>651</v>
      </c>
      <c r="B329" s="511" t="s">
        <v>652</v>
      </c>
      <c r="C329" s="187">
        <v>0</v>
      </c>
      <c r="D329" s="144"/>
      <c r="E329" s="144"/>
      <c r="F329" s="144"/>
      <c r="G329" s="144"/>
      <c r="H329" s="144"/>
      <c r="I329" s="144"/>
    </row>
    <row r="330" s="539" customFormat="1" ht="16.5" customHeight="1" spans="1:9">
      <c r="A330" s="548" t="s">
        <v>653</v>
      </c>
      <c r="B330" s="511" t="s">
        <v>654</v>
      </c>
      <c r="C330" s="187">
        <v>0</v>
      </c>
      <c r="D330" s="144"/>
      <c r="E330" s="144"/>
      <c r="F330" s="144"/>
      <c r="G330" s="144"/>
      <c r="H330" s="144"/>
      <c r="I330" s="144"/>
    </row>
    <row r="331" s="539" customFormat="1" ht="16.5" customHeight="1" spans="1:9">
      <c r="A331" s="548" t="s">
        <v>655</v>
      </c>
      <c r="B331" s="511" t="s">
        <v>656</v>
      </c>
      <c r="C331" s="187">
        <v>0</v>
      </c>
      <c r="D331" s="144"/>
      <c r="E331" s="144"/>
      <c r="F331" s="144"/>
      <c r="G331" s="144"/>
      <c r="H331" s="144"/>
      <c r="I331" s="144"/>
    </row>
    <row r="332" s="539" customFormat="1" ht="16.5" customHeight="1" spans="1:9">
      <c r="A332" s="548" t="s">
        <v>657</v>
      </c>
      <c r="B332" s="511" t="s">
        <v>155</v>
      </c>
      <c r="C332" s="187">
        <v>0</v>
      </c>
      <c r="D332" s="144"/>
      <c r="E332" s="144"/>
      <c r="F332" s="144"/>
      <c r="G332" s="144"/>
      <c r="H332" s="144"/>
      <c r="I332" s="144"/>
    </row>
    <row r="333" s="539" customFormat="1" ht="16.5" customHeight="1" spans="1:9">
      <c r="A333" s="548" t="s">
        <v>658</v>
      </c>
      <c r="B333" s="511" t="s">
        <v>659</v>
      </c>
      <c r="C333" s="187">
        <v>0</v>
      </c>
      <c r="D333" s="144"/>
      <c r="E333" s="144"/>
      <c r="F333" s="144"/>
      <c r="G333" s="144"/>
      <c r="H333" s="144"/>
      <c r="I333" s="144"/>
    </row>
    <row r="334" s="539" customFormat="1" ht="16.5" customHeight="1" spans="1:9">
      <c r="A334" s="550" t="s">
        <v>660</v>
      </c>
      <c r="B334" s="509" t="s">
        <v>661</v>
      </c>
      <c r="C334" s="510">
        <f>SUM(C335:C347)</f>
        <v>1865</v>
      </c>
      <c r="D334" s="144"/>
      <c r="E334" s="144"/>
      <c r="F334" s="144"/>
      <c r="G334" s="144"/>
      <c r="H334" s="144"/>
      <c r="I334" s="144"/>
    </row>
    <row r="335" s="539" customFormat="1" ht="16.5" customHeight="1" spans="1:9">
      <c r="A335" s="548" t="s">
        <v>662</v>
      </c>
      <c r="B335" s="511" t="s">
        <v>137</v>
      </c>
      <c r="C335" s="187">
        <v>1401</v>
      </c>
      <c r="D335" s="144"/>
      <c r="E335" s="144"/>
      <c r="F335" s="144"/>
      <c r="G335" s="144"/>
      <c r="H335" s="144"/>
      <c r="I335" s="144"/>
    </row>
    <row r="336" s="539" customFormat="1" ht="16.5" customHeight="1" spans="1:9">
      <c r="A336" s="548" t="s">
        <v>663</v>
      </c>
      <c r="B336" s="511" t="s">
        <v>139</v>
      </c>
      <c r="C336" s="187">
        <v>0</v>
      </c>
      <c r="D336" s="144"/>
      <c r="E336" s="144"/>
      <c r="F336" s="144"/>
      <c r="G336" s="144"/>
      <c r="H336" s="144"/>
      <c r="I336" s="144"/>
    </row>
    <row r="337" s="539" customFormat="1" ht="16.5" customHeight="1" spans="1:9">
      <c r="A337" s="548" t="s">
        <v>664</v>
      </c>
      <c r="B337" s="511" t="s">
        <v>141</v>
      </c>
      <c r="C337" s="187">
        <v>0</v>
      </c>
      <c r="D337" s="144"/>
      <c r="E337" s="144"/>
      <c r="F337" s="144"/>
      <c r="G337" s="144"/>
      <c r="H337" s="144"/>
      <c r="I337" s="144"/>
    </row>
    <row r="338" s="539" customFormat="1" ht="16.5" customHeight="1" spans="1:9">
      <c r="A338" s="548" t="s">
        <v>665</v>
      </c>
      <c r="B338" s="511" t="s">
        <v>666</v>
      </c>
      <c r="C338" s="187">
        <v>75</v>
      </c>
      <c r="D338" s="144"/>
      <c r="E338" s="144"/>
      <c r="F338" s="144"/>
      <c r="G338" s="144"/>
      <c r="H338" s="144"/>
      <c r="I338" s="144"/>
    </row>
    <row r="339" s="539" customFormat="1" ht="16.5" customHeight="1" spans="1:9">
      <c r="A339" s="548" t="s">
        <v>667</v>
      </c>
      <c r="B339" s="511" t="s">
        <v>668</v>
      </c>
      <c r="C339" s="187">
        <v>65</v>
      </c>
      <c r="D339" s="144"/>
      <c r="E339" s="144"/>
      <c r="F339" s="144"/>
      <c r="G339" s="144"/>
      <c r="H339" s="144"/>
      <c r="I339" s="144"/>
    </row>
    <row r="340" s="539" customFormat="1" ht="16.5" customHeight="1" spans="1:9">
      <c r="A340" s="548" t="s">
        <v>669</v>
      </c>
      <c r="B340" s="511" t="s">
        <v>670</v>
      </c>
      <c r="C340" s="187">
        <v>0</v>
      </c>
      <c r="D340" s="144"/>
      <c r="E340" s="144"/>
      <c r="F340" s="144"/>
      <c r="G340" s="144"/>
      <c r="H340" s="144"/>
      <c r="I340" s="144"/>
    </row>
    <row r="341" s="539" customFormat="1" ht="16.5" customHeight="1" spans="1:9">
      <c r="A341" s="548" t="s">
        <v>671</v>
      </c>
      <c r="B341" s="511" t="s">
        <v>672</v>
      </c>
      <c r="C341" s="187">
        <v>70</v>
      </c>
      <c r="D341" s="144"/>
      <c r="E341" s="144"/>
      <c r="F341" s="144"/>
      <c r="G341" s="144"/>
      <c r="H341" s="144"/>
      <c r="I341" s="144"/>
    </row>
    <row r="342" s="539" customFormat="1" ht="16.5" customHeight="1" spans="1:9">
      <c r="A342" s="548" t="s">
        <v>673</v>
      </c>
      <c r="B342" s="511" t="s">
        <v>674</v>
      </c>
      <c r="C342" s="187">
        <v>0</v>
      </c>
      <c r="D342" s="144"/>
      <c r="E342" s="144"/>
      <c r="F342" s="144"/>
      <c r="G342" s="144"/>
      <c r="H342" s="144"/>
      <c r="I342" s="144"/>
    </row>
    <row r="343" s="539" customFormat="1" ht="16.5" customHeight="1" spans="1:9">
      <c r="A343" s="548" t="s">
        <v>675</v>
      </c>
      <c r="B343" s="511" t="s">
        <v>676</v>
      </c>
      <c r="C343" s="187">
        <v>180</v>
      </c>
      <c r="D343" s="144"/>
      <c r="E343" s="144"/>
      <c r="F343" s="144"/>
      <c r="G343" s="144"/>
      <c r="H343" s="144"/>
      <c r="I343" s="144"/>
    </row>
    <row r="344" s="539" customFormat="1" ht="16.5" customHeight="1" spans="1:9">
      <c r="A344" s="548" t="s">
        <v>677</v>
      </c>
      <c r="B344" s="511" t="s">
        <v>678</v>
      </c>
      <c r="C344" s="187">
        <v>5</v>
      </c>
      <c r="D344" s="144"/>
      <c r="E344" s="144"/>
      <c r="F344" s="144"/>
      <c r="G344" s="144"/>
      <c r="H344" s="144"/>
      <c r="I344" s="144"/>
    </row>
    <row r="345" s="539" customFormat="1" ht="16.5" customHeight="1" spans="1:9">
      <c r="A345" s="548" t="s">
        <v>679</v>
      </c>
      <c r="B345" s="511" t="s">
        <v>238</v>
      </c>
      <c r="C345" s="187">
        <v>0</v>
      </c>
      <c r="D345" s="144"/>
      <c r="E345" s="144"/>
      <c r="F345" s="144"/>
      <c r="G345" s="144"/>
      <c r="H345" s="144"/>
      <c r="I345" s="144"/>
    </row>
    <row r="346" s="539" customFormat="1" ht="16.5" customHeight="1" spans="1:9">
      <c r="A346" s="548" t="s">
        <v>680</v>
      </c>
      <c r="B346" s="511" t="s">
        <v>155</v>
      </c>
      <c r="C346" s="187">
        <v>56</v>
      </c>
      <c r="D346" s="144"/>
      <c r="E346" s="144"/>
      <c r="F346" s="144"/>
      <c r="G346" s="144"/>
      <c r="H346" s="144"/>
      <c r="I346" s="144"/>
    </row>
    <row r="347" s="539" customFormat="1" ht="16.5" customHeight="1" spans="1:9">
      <c r="A347" s="548" t="s">
        <v>681</v>
      </c>
      <c r="B347" s="511" t="s">
        <v>682</v>
      </c>
      <c r="C347" s="187">
        <v>13</v>
      </c>
      <c r="D347" s="144"/>
      <c r="E347" s="144"/>
      <c r="F347" s="144"/>
      <c r="G347" s="144"/>
      <c r="H347" s="144"/>
      <c r="I347" s="144"/>
    </row>
    <row r="348" s="539" customFormat="1" ht="16.5" customHeight="1" spans="1:9">
      <c r="A348" s="550" t="s">
        <v>683</v>
      </c>
      <c r="B348" s="509" t="s">
        <v>684</v>
      </c>
      <c r="C348" s="510">
        <f>SUM(C349:C357)</f>
        <v>0</v>
      </c>
      <c r="D348" s="144"/>
      <c r="E348" s="144"/>
      <c r="F348" s="144"/>
      <c r="G348" s="144"/>
      <c r="H348" s="144"/>
      <c r="I348" s="144"/>
    </row>
    <row r="349" s="539" customFormat="1" ht="16.5" customHeight="1" spans="1:9">
      <c r="A349" s="548" t="s">
        <v>685</v>
      </c>
      <c r="B349" s="511" t="s">
        <v>137</v>
      </c>
      <c r="C349" s="187">
        <v>0</v>
      </c>
      <c r="D349" s="144"/>
      <c r="E349" s="144"/>
      <c r="F349" s="144"/>
      <c r="G349" s="144"/>
      <c r="H349" s="144"/>
      <c r="I349" s="144"/>
    </row>
    <row r="350" s="539" customFormat="1" ht="16.5" customHeight="1" spans="1:9">
      <c r="A350" s="548" t="s">
        <v>686</v>
      </c>
      <c r="B350" s="511" t="s">
        <v>139</v>
      </c>
      <c r="C350" s="187">
        <v>0</v>
      </c>
      <c r="D350" s="144"/>
      <c r="E350" s="144"/>
      <c r="F350" s="144"/>
      <c r="G350" s="144"/>
      <c r="H350" s="144"/>
      <c r="I350" s="144"/>
    </row>
    <row r="351" s="539" customFormat="1" ht="16.5" customHeight="1" spans="1:9">
      <c r="A351" s="548" t="s">
        <v>687</v>
      </c>
      <c r="B351" s="511" t="s">
        <v>141</v>
      </c>
      <c r="C351" s="187">
        <v>0</v>
      </c>
      <c r="D351" s="144"/>
      <c r="E351" s="144"/>
      <c r="F351" s="144"/>
      <c r="G351" s="144"/>
      <c r="H351" s="144"/>
      <c r="I351" s="144"/>
    </row>
    <row r="352" s="539" customFormat="1" ht="16.5" customHeight="1" spans="1:9">
      <c r="A352" s="548" t="s">
        <v>688</v>
      </c>
      <c r="B352" s="511" t="s">
        <v>689</v>
      </c>
      <c r="C352" s="187">
        <v>0</v>
      </c>
      <c r="D352" s="144"/>
      <c r="E352" s="144"/>
      <c r="F352" s="144"/>
      <c r="G352" s="144"/>
      <c r="H352" s="144"/>
      <c r="I352" s="144"/>
    </row>
    <row r="353" s="539" customFormat="1" ht="16.5" customHeight="1" spans="1:9">
      <c r="A353" s="548" t="s">
        <v>690</v>
      </c>
      <c r="B353" s="511" t="s">
        <v>691</v>
      </c>
      <c r="C353" s="187">
        <v>0</v>
      </c>
      <c r="D353" s="144"/>
      <c r="E353" s="144"/>
      <c r="F353" s="144"/>
      <c r="G353" s="144"/>
      <c r="H353" s="144"/>
      <c r="I353" s="144"/>
    </row>
    <row r="354" s="539" customFormat="1" ht="16.5" customHeight="1" spans="1:9">
      <c r="A354" s="548" t="s">
        <v>692</v>
      </c>
      <c r="B354" s="511" t="s">
        <v>693</v>
      </c>
      <c r="C354" s="187">
        <v>0</v>
      </c>
      <c r="D354" s="144"/>
      <c r="E354" s="144"/>
      <c r="F354" s="144"/>
      <c r="G354" s="144"/>
      <c r="H354" s="144"/>
      <c r="I354" s="144"/>
    </row>
    <row r="355" s="539" customFormat="1" ht="16.5" customHeight="1" spans="1:9">
      <c r="A355" s="548" t="s">
        <v>694</v>
      </c>
      <c r="B355" s="511" t="s">
        <v>238</v>
      </c>
      <c r="C355" s="187">
        <v>0</v>
      </c>
      <c r="D355" s="144"/>
      <c r="E355" s="144"/>
      <c r="F355" s="144"/>
      <c r="G355" s="144"/>
      <c r="H355" s="144"/>
      <c r="I355" s="144"/>
    </row>
    <row r="356" s="539" customFormat="1" ht="16.5" customHeight="1" spans="1:9">
      <c r="A356" s="548" t="s">
        <v>695</v>
      </c>
      <c r="B356" s="511" t="s">
        <v>155</v>
      </c>
      <c r="C356" s="187">
        <v>0</v>
      </c>
      <c r="D356" s="144"/>
      <c r="E356" s="144"/>
      <c r="F356" s="144"/>
      <c r="G356" s="144"/>
      <c r="H356" s="144"/>
      <c r="I356" s="144"/>
    </row>
    <row r="357" s="539" customFormat="1" ht="16.5" customHeight="1" spans="1:9">
      <c r="A357" s="548" t="s">
        <v>696</v>
      </c>
      <c r="B357" s="511" t="s">
        <v>697</v>
      </c>
      <c r="C357" s="187">
        <v>0</v>
      </c>
      <c r="D357" s="144"/>
      <c r="E357" s="144"/>
      <c r="F357" s="144"/>
      <c r="G357" s="144"/>
      <c r="H357" s="144"/>
      <c r="I357" s="144"/>
    </row>
    <row r="358" s="539" customFormat="1" ht="16.5" customHeight="1" spans="1:9">
      <c r="A358" s="550" t="s">
        <v>698</v>
      </c>
      <c r="B358" s="509" t="s">
        <v>699</v>
      </c>
      <c r="C358" s="510">
        <f>SUM(C359:C367)</f>
        <v>0</v>
      </c>
      <c r="D358" s="144"/>
      <c r="E358" s="144"/>
      <c r="F358" s="144"/>
      <c r="G358" s="144"/>
      <c r="H358" s="144"/>
      <c r="I358" s="144"/>
    </row>
    <row r="359" s="539" customFormat="1" ht="16.5" customHeight="1" spans="1:9">
      <c r="A359" s="548" t="s">
        <v>700</v>
      </c>
      <c r="B359" s="511" t="s">
        <v>137</v>
      </c>
      <c r="C359" s="187">
        <v>0</v>
      </c>
      <c r="D359" s="144"/>
      <c r="E359" s="144"/>
      <c r="F359" s="144"/>
      <c r="G359" s="144"/>
      <c r="H359" s="144"/>
      <c r="I359" s="144"/>
    </row>
    <row r="360" s="539" customFormat="1" ht="16.5" customHeight="1" spans="1:9">
      <c r="A360" s="548" t="s">
        <v>701</v>
      </c>
      <c r="B360" s="511" t="s">
        <v>139</v>
      </c>
      <c r="C360" s="187">
        <v>0</v>
      </c>
      <c r="D360" s="144"/>
      <c r="E360" s="144"/>
      <c r="F360" s="144"/>
      <c r="G360" s="144"/>
      <c r="H360" s="144"/>
      <c r="I360" s="144"/>
    </row>
    <row r="361" s="539" customFormat="1" ht="16.5" customHeight="1" spans="1:9">
      <c r="A361" s="548" t="s">
        <v>702</v>
      </c>
      <c r="B361" s="511" t="s">
        <v>141</v>
      </c>
      <c r="C361" s="187">
        <v>0</v>
      </c>
      <c r="D361" s="144"/>
      <c r="E361" s="144"/>
      <c r="F361" s="144"/>
      <c r="G361" s="144"/>
      <c r="H361" s="144"/>
      <c r="I361" s="144"/>
    </row>
    <row r="362" s="539" customFormat="1" ht="16.5" customHeight="1" spans="1:9">
      <c r="A362" s="548" t="s">
        <v>703</v>
      </c>
      <c r="B362" s="511" t="s">
        <v>704</v>
      </c>
      <c r="C362" s="187">
        <v>0</v>
      </c>
      <c r="D362" s="144"/>
      <c r="E362" s="144"/>
      <c r="F362" s="144"/>
      <c r="G362" s="144"/>
      <c r="H362" s="144"/>
      <c r="I362" s="144"/>
    </row>
    <row r="363" s="539" customFormat="1" ht="16.5" customHeight="1" spans="1:9">
      <c r="A363" s="548" t="s">
        <v>705</v>
      </c>
      <c r="B363" s="511" t="s">
        <v>706</v>
      </c>
      <c r="C363" s="187">
        <v>0</v>
      </c>
      <c r="D363" s="144"/>
      <c r="E363" s="144"/>
      <c r="F363" s="144"/>
      <c r="G363" s="144"/>
      <c r="H363" s="144"/>
      <c r="I363" s="144"/>
    </row>
    <row r="364" s="539" customFormat="1" ht="16.5" customHeight="1" spans="1:9">
      <c r="A364" s="548" t="s">
        <v>707</v>
      </c>
      <c r="B364" s="511" t="s">
        <v>708</v>
      </c>
      <c r="C364" s="187">
        <v>0</v>
      </c>
      <c r="D364" s="144"/>
      <c r="E364" s="144"/>
      <c r="F364" s="144"/>
      <c r="G364" s="144"/>
      <c r="H364" s="144"/>
      <c r="I364" s="144"/>
    </row>
    <row r="365" s="539" customFormat="1" ht="16.5" customHeight="1" spans="1:9">
      <c r="A365" s="548" t="s">
        <v>709</v>
      </c>
      <c r="B365" s="511" t="s">
        <v>238</v>
      </c>
      <c r="C365" s="187">
        <v>0</v>
      </c>
      <c r="D365" s="144"/>
      <c r="E365" s="144"/>
      <c r="F365" s="144"/>
      <c r="G365" s="144"/>
      <c r="H365" s="144"/>
      <c r="I365" s="144"/>
    </row>
    <row r="366" s="539" customFormat="1" ht="16.5" customHeight="1" spans="1:9">
      <c r="A366" s="548" t="s">
        <v>710</v>
      </c>
      <c r="B366" s="511" t="s">
        <v>155</v>
      </c>
      <c r="C366" s="187">
        <v>0</v>
      </c>
      <c r="D366" s="144"/>
      <c r="E366" s="144"/>
      <c r="F366" s="144"/>
      <c r="G366" s="144"/>
      <c r="H366" s="144"/>
      <c r="I366" s="144"/>
    </row>
    <row r="367" s="539" customFormat="1" ht="16.5" customHeight="1" spans="1:9">
      <c r="A367" s="548" t="s">
        <v>711</v>
      </c>
      <c r="B367" s="511" t="s">
        <v>712</v>
      </c>
      <c r="C367" s="187">
        <v>0</v>
      </c>
      <c r="D367" s="144"/>
      <c r="E367" s="144"/>
      <c r="F367" s="144"/>
      <c r="G367" s="144"/>
      <c r="H367" s="144"/>
      <c r="I367" s="144"/>
    </row>
    <row r="368" s="539" customFormat="1" ht="16.5" customHeight="1" spans="1:9">
      <c r="A368" s="555" t="s">
        <v>713</v>
      </c>
      <c r="B368" s="556" t="s">
        <v>714</v>
      </c>
      <c r="C368" s="512">
        <f>SUM(C369:C375)</f>
        <v>0</v>
      </c>
      <c r="D368" s="144"/>
      <c r="E368" s="144"/>
      <c r="F368" s="144"/>
      <c r="G368" s="144"/>
      <c r="H368" s="144"/>
      <c r="I368" s="144"/>
    </row>
    <row r="369" s="539" customFormat="1" ht="16.5" customHeight="1" spans="1:9">
      <c r="A369" s="548" t="s">
        <v>715</v>
      </c>
      <c r="B369" s="511" t="s">
        <v>137</v>
      </c>
      <c r="C369" s="187">
        <v>0</v>
      </c>
      <c r="D369" s="144"/>
      <c r="E369" s="144"/>
      <c r="F369" s="144"/>
      <c r="G369" s="144"/>
      <c r="H369" s="144"/>
      <c r="I369" s="144"/>
    </row>
    <row r="370" s="539" customFormat="1" ht="16.5" customHeight="1" spans="1:9">
      <c r="A370" s="548" t="s">
        <v>716</v>
      </c>
      <c r="B370" s="511" t="s">
        <v>139</v>
      </c>
      <c r="C370" s="187">
        <v>0</v>
      </c>
      <c r="D370" s="144"/>
      <c r="E370" s="144"/>
      <c r="F370" s="144"/>
      <c r="G370" s="144"/>
      <c r="H370" s="144"/>
      <c r="I370" s="144"/>
    </row>
    <row r="371" s="539" customFormat="1" ht="16.5" customHeight="1" spans="1:9">
      <c r="A371" s="548" t="s">
        <v>717</v>
      </c>
      <c r="B371" s="511" t="s">
        <v>141</v>
      </c>
      <c r="C371" s="187">
        <v>0</v>
      </c>
      <c r="D371" s="144"/>
      <c r="E371" s="144"/>
      <c r="F371" s="144"/>
      <c r="G371" s="144"/>
      <c r="H371" s="144"/>
      <c r="I371" s="144"/>
    </row>
    <row r="372" s="539" customFormat="1" ht="16.5" customHeight="1" spans="1:9">
      <c r="A372" s="548" t="s">
        <v>718</v>
      </c>
      <c r="B372" s="511" t="s">
        <v>719</v>
      </c>
      <c r="C372" s="187">
        <v>0</v>
      </c>
      <c r="D372" s="144"/>
      <c r="E372" s="144"/>
      <c r="F372" s="144"/>
      <c r="G372" s="144"/>
      <c r="H372" s="144"/>
      <c r="I372" s="144"/>
    </row>
    <row r="373" s="539" customFormat="1" ht="16.5" customHeight="1" spans="1:9">
      <c r="A373" s="548" t="s">
        <v>720</v>
      </c>
      <c r="B373" s="511" t="s">
        <v>721</v>
      </c>
      <c r="C373" s="187">
        <v>0</v>
      </c>
      <c r="D373" s="144"/>
      <c r="E373" s="144"/>
      <c r="F373" s="144"/>
      <c r="G373" s="144"/>
      <c r="H373" s="144"/>
      <c r="I373" s="144"/>
    </row>
    <row r="374" s="539" customFormat="1" ht="16.5" customHeight="1" spans="1:9">
      <c r="A374" s="548" t="s">
        <v>722</v>
      </c>
      <c r="B374" s="511" t="s">
        <v>155</v>
      </c>
      <c r="C374" s="187">
        <v>0</v>
      </c>
      <c r="D374" s="144"/>
      <c r="E374" s="144"/>
      <c r="F374" s="144"/>
      <c r="G374" s="144"/>
      <c r="H374" s="144"/>
      <c r="I374" s="144"/>
    </row>
    <row r="375" s="539" customFormat="1" ht="16.5" customHeight="1" spans="1:9">
      <c r="A375" s="548" t="s">
        <v>723</v>
      </c>
      <c r="B375" s="511" t="s">
        <v>724</v>
      </c>
      <c r="C375" s="187">
        <v>0</v>
      </c>
      <c r="D375" s="144"/>
      <c r="E375" s="144"/>
      <c r="F375" s="144"/>
      <c r="G375" s="144"/>
      <c r="H375" s="144"/>
      <c r="I375" s="144"/>
    </row>
    <row r="376" s="539" customFormat="1" ht="16.5" customHeight="1" spans="1:9">
      <c r="A376" s="550" t="s">
        <v>725</v>
      </c>
      <c r="B376" s="509" t="s">
        <v>726</v>
      </c>
      <c r="C376" s="510">
        <f>SUM(C377:C381)</f>
        <v>0</v>
      </c>
      <c r="D376" s="144"/>
      <c r="E376" s="144"/>
      <c r="F376" s="144"/>
      <c r="G376" s="144"/>
      <c r="H376" s="144"/>
      <c r="I376" s="144"/>
    </row>
    <row r="377" s="539" customFormat="1" ht="16.5" customHeight="1" spans="1:9">
      <c r="A377" s="548" t="s">
        <v>727</v>
      </c>
      <c r="B377" s="511" t="s">
        <v>137</v>
      </c>
      <c r="C377" s="187">
        <v>0</v>
      </c>
      <c r="D377" s="144"/>
      <c r="E377" s="144"/>
      <c r="F377" s="144"/>
      <c r="G377" s="144"/>
      <c r="H377" s="144"/>
      <c r="I377" s="144"/>
    </row>
    <row r="378" s="539" customFormat="1" ht="16.5" customHeight="1" spans="1:9">
      <c r="A378" s="548" t="s">
        <v>728</v>
      </c>
      <c r="B378" s="511" t="s">
        <v>139</v>
      </c>
      <c r="C378" s="187">
        <v>0</v>
      </c>
      <c r="D378" s="144"/>
      <c r="E378" s="144"/>
      <c r="F378" s="144"/>
      <c r="G378" s="144"/>
      <c r="H378" s="144"/>
      <c r="I378" s="144"/>
    </row>
    <row r="379" s="539" customFormat="1" ht="16.5" customHeight="1" spans="1:9">
      <c r="A379" s="548" t="s">
        <v>729</v>
      </c>
      <c r="B379" s="511" t="s">
        <v>238</v>
      </c>
      <c r="C379" s="187">
        <v>0</v>
      </c>
      <c r="D379" s="144"/>
      <c r="E379" s="144"/>
      <c r="F379" s="144"/>
      <c r="G379" s="144"/>
      <c r="H379" s="144"/>
      <c r="I379" s="144"/>
    </row>
    <row r="380" s="539" customFormat="1" ht="16.5" customHeight="1" spans="1:9">
      <c r="A380" s="548" t="s">
        <v>730</v>
      </c>
      <c r="B380" s="511" t="s">
        <v>731</v>
      </c>
      <c r="C380" s="187">
        <v>0</v>
      </c>
      <c r="D380" s="144"/>
      <c r="E380" s="144"/>
      <c r="F380" s="144"/>
      <c r="G380" s="144"/>
      <c r="H380" s="144"/>
      <c r="I380" s="144"/>
    </row>
    <row r="381" s="539" customFormat="1" ht="16.5" customHeight="1" spans="1:9">
      <c r="A381" s="548" t="s">
        <v>732</v>
      </c>
      <c r="B381" s="511" t="s">
        <v>733</v>
      </c>
      <c r="C381" s="187">
        <v>0</v>
      </c>
      <c r="D381" s="144"/>
      <c r="E381" s="144"/>
      <c r="F381" s="144"/>
      <c r="G381" s="144"/>
      <c r="H381" s="144"/>
      <c r="I381" s="144"/>
    </row>
    <row r="382" s="539" customFormat="1" ht="16.5" customHeight="1" spans="1:9">
      <c r="A382" s="550" t="s">
        <v>734</v>
      </c>
      <c r="B382" s="509" t="s">
        <v>735</v>
      </c>
      <c r="C382" s="510">
        <f>C383+C384</f>
        <v>186</v>
      </c>
      <c r="D382" s="144"/>
      <c r="E382" s="144"/>
      <c r="F382" s="144"/>
      <c r="G382" s="144"/>
      <c r="H382" s="144"/>
      <c r="I382" s="144"/>
    </row>
    <row r="383" s="539" customFormat="1" ht="16.5" customHeight="1" spans="1:9">
      <c r="A383" s="548" t="s">
        <v>736</v>
      </c>
      <c r="B383" s="511" t="s">
        <v>737</v>
      </c>
      <c r="C383" s="187">
        <v>0</v>
      </c>
      <c r="D383" s="144"/>
      <c r="E383" s="144"/>
      <c r="F383" s="144"/>
      <c r="G383" s="144"/>
      <c r="H383" s="144"/>
      <c r="I383" s="144"/>
    </row>
    <row r="384" s="539" customFormat="1" ht="16.5" customHeight="1" spans="1:9">
      <c r="A384" s="548" t="s">
        <v>738</v>
      </c>
      <c r="B384" s="511" t="s">
        <v>739</v>
      </c>
      <c r="C384" s="187">
        <v>186</v>
      </c>
      <c r="D384" s="144"/>
      <c r="E384" s="144"/>
      <c r="F384" s="144"/>
      <c r="G384" s="144"/>
      <c r="H384" s="144"/>
      <c r="I384" s="144"/>
    </row>
    <row r="385" s="539" customFormat="1" ht="16.5" customHeight="1" spans="1:9">
      <c r="A385" s="549" t="s">
        <v>740</v>
      </c>
      <c r="B385" s="506" t="s">
        <v>741</v>
      </c>
      <c r="C385" s="507">
        <f>C386+C391+C398+C404+C410+C414+C418+C422+C428+C435</f>
        <v>99902</v>
      </c>
      <c r="D385" s="144"/>
      <c r="E385" s="144"/>
      <c r="F385" s="144"/>
      <c r="G385" s="144"/>
      <c r="H385" s="144"/>
      <c r="I385" s="144"/>
    </row>
    <row r="386" s="539" customFormat="1" ht="16.5" customHeight="1" spans="1:9">
      <c r="A386" s="550" t="s">
        <v>742</v>
      </c>
      <c r="B386" s="509" t="s">
        <v>743</v>
      </c>
      <c r="C386" s="510">
        <f>SUM(C387:C390)</f>
        <v>1095</v>
      </c>
      <c r="D386" s="144"/>
      <c r="E386" s="144"/>
      <c r="F386" s="144"/>
      <c r="G386" s="144"/>
      <c r="H386" s="144"/>
      <c r="I386" s="144"/>
    </row>
    <row r="387" s="539" customFormat="1" ht="16.5" customHeight="1" spans="1:9">
      <c r="A387" s="548" t="s">
        <v>744</v>
      </c>
      <c r="B387" s="511" t="s">
        <v>137</v>
      </c>
      <c r="C387" s="187">
        <v>276</v>
      </c>
      <c r="D387" s="144"/>
      <c r="E387" s="144"/>
      <c r="F387" s="144"/>
      <c r="G387" s="144"/>
      <c r="H387" s="144"/>
      <c r="I387" s="144"/>
    </row>
    <row r="388" s="539" customFormat="1" ht="16.5" customHeight="1" spans="1:9">
      <c r="A388" s="548" t="s">
        <v>745</v>
      </c>
      <c r="B388" s="511" t="s">
        <v>139</v>
      </c>
      <c r="C388" s="187">
        <v>0</v>
      </c>
      <c r="D388" s="144"/>
      <c r="E388" s="144"/>
      <c r="F388" s="144"/>
      <c r="G388" s="144"/>
      <c r="H388" s="144"/>
      <c r="I388" s="144"/>
    </row>
    <row r="389" s="539" customFormat="1" ht="16.5" customHeight="1" spans="1:9">
      <c r="A389" s="548" t="s">
        <v>746</v>
      </c>
      <c r="B389" s="511" t="s">
        <v>141</v>
      </c>
      <c r="C389" s="187">
        <v>0</v>
      </c>
      <c r="D389" s="144"/>
      <c r="E389" s="144"/>
      <c r="F389" s="144"/>
      <c r="G389" s="144"/>
      <c r="H389" s="144"/>
      <c r="I389" s="144"/>
    </row>
    <row r="390" s="539" customFormat="1" ht="16.5" customHeight="1" spans="1:9">
      <c r="A390" s="548" t="s">
        <v>747</v>
      </c>
      <c r="B390" s="511" t="s">
        <v>748</v>
      </c>
      <c r="C390" s="187">
        <v>819</v>
      </c>
      <c r="D390" s="144"/>
      <c r="E390" s="144"/>
      <c r="F390" s="144"/>
      <c r="G390" s="144"/>
      <c r="H390" s="144"/>
      <c r="I390" s="144"/>
    </row>
    <row r="391" s="539" customFormat="1" ht="16.5" customHeight="1" spans="1:9">
      <c r="A391" s="550" t="s">
        <v>749</v>
      </c>
      <c r="B391" s="509" t="s">
        <v>750</v>
      </c>
      <c r="C391" s="510">
        <f>SUM(C392:C397)</f>
        <v>91515</v>
      </c>
      <c r="D391" s="144"/>
      <c r="E391" s="144"/>
      <c r="F391" s="144"/>
      <c r="G391" s="144"/>
      <c r="H391" s="144"/>
      <c r="I391" s="144"/>
    </row>
    <row r="392" s="539" customFormat="1" ht="16.5" customHeight="1" spans="1:9">
      <c r="A392" s="548" t="s">
        <v>751</v>
      </c>
      <c r="B392" s="511" t="s">
        <v>752</v>
      </c>
      <c r="C392" s="187">
        <v>4998</v>
      </c>
      <c r="D392" s="144"/>
      <c r="E392" s="144"/>
      <c r="F392" s="144"/>
      <c r="G392" s="144"/>
      <c r="H392" s="144"/>
      <c r="I392" s="144"/>
    </row>
    <row r="393" s="539" customFormat="1" ht="16.5" customHeight="1" spans="1:9">
      <c r="A393" s="548" t="s">
        <v>753</v>
      </c>
      <c r="B393" s="511" t="s">
        <v>754</v>
      </c>
      <c r="C393" s="187">
        <v>49159</v>
      </c>
      <c r="D393" s="144"/>
      <c r="E393" s="144"/>
      <c r="F393" s="144"/>
      <c r="G393" s="144"/>
      <c r="H393" s="144"/>
      <c r="I393" s="144"/>
    </row>
    <row r="394" s="539" customFormat="1" ht="16.5" customHeight="1" spans="1:9">
      <c r="A394" s="548" t="s">
        <v>755</v>
      </c>
      <c r="B394" s="511" t="s">
        <v>756</v>
      </c>
      <c r="C394" s="187">
        <v>26997</v>
      </c>
      <c r="D394" s="144"/>
      <c r="E394" s="144"/>
      <c r="F394" s="144"/>
      <c r="G394" s="144"/>
      <c r="H394" s="144"/>
      <c r="I394" s="144"/>
    </row>
    <row r="395" s="539" customFormat="1" ht="16.5" customHeight="1" spans="1:9">
      <c r="A395" s="548" t="s">
        <v>757</v>
      </c>
      <c r="B395" s="511" t="s">
        <v>758</v>
      </c>
      <c r="C395" s="187">
        <v>10361</v>
      </c>
      <c r="D395" s="144"/>
      <c r="E395" s="144"/>
      <c r="F395" s="144"/>
      <c r="G395" s="144"/>
      <c r="H395" s="144"/>
      <c r="I395" s="144"/>
    </row>
    <row r="396" s="539" customFormat="1" ht="16.5" customHeight="1" spans="1:9">
      <c r="A396" s="548" t="s">
        <v>759</v>
      </c>
      <c r="B396" s="511" t="s">
        <v>760</v>
      </c>
      <c r="C396" s="187">
        <v>0</v>
      </c>
      <c r="D396" s="144"/>
      <c r="E396" s="144"/>
      <c r="F396" s="144"/>
      <c r="G396" s="144"/>
      <c r="H396" s="144"/>
      <c r="I396" s="144"/>
    </row>
    <row r="397" s="539" customFormat="1" ht="16.5" customHeight="1" spans="1:9">
      <c r="A397" s="548" t="s">
        <v>761</v>
      </c>
      <c r="B397" s="511" t="s">
        <v>762</v>
      </c>
      <c r="C397" s="187">
        <v>0</v>
      </c>
      <c r="D397" s="144"/>
      <c r="E397" s="144"/>
      <c r="F397" s="144"/>
      <c r="G397" s="144"/>
      <c r="H397" s="144"/>
      <c r="I397" s="144"/>
    </row>
    <row r="398" s="539" customFormat="1" ht="16.5" customHeight="1" spans="1:9">
      <c r="A398" s="550" t="s">
        <v>763</v>
      </c>
      <c r="B398" s="509" t="s">
        <v>764</v>
      </c>
      <c r="C398" s="510">
        <f>SUM(C399:C403)</f>
        <v>4344</v>
      </c>
      <c r="D398" s="144"/>
      <c r="E398" s="144"/>
      <c r="F398" s="144"/>
      <c r="G398" s="144"/>
      <c r="H398" s="144"/>
      <c r="I398" s="144"/>
    </row>
    <row r="399" s="539" customFormat="1" ht="16.5" customHeight="1" spans="1:9">
      <c r="A399" s="548" t="s">
        <v>765</v>
      </c>
      <c r="B399" s="511" t="s">
        <v>766</v>
      </c>
      <c r="C399" s="187">
        <v>0</v>
      </c>
      <c r="D399" s="144"/>
      <c r="E399" s="144"/>
      <c r="F399" s="144"/>
      <c r="G399" s="144"/>
      <c r="H399" s="144"/>
      <c r="I399" s="144"/>
    </row>
    <row r="400" s="539" customFormat="1" ht="16.5" customHeight="1" spans="1:9">
      <c r="A400" s="548" t="s">
        <v>767</v>
      </c>
      <c r="B400" s="511" t="s">
        <v>768</v>
      </c>
      <c r="C400" s="187">
        <v>4344</v>
      </c>
      <c r="D400" s="144"/>
      <c r="E400" s="144"/>
      <c r="F400" s="144"/>
      <c r="G400" s="144"/>
      <c r="H400" s="144"/>
      <c r="I400" s="144"/>
    </row>
    <row r="401" s="539" customFormat="1" ht="16.5" customHeight="1" spans="1:9">
      <c r="A401" s="548" t="s">
        <v>769</v>
      </c>
      <c r="B401" s="511" t="s">
        <v>770</v>
      </c>
      <c r="C401" s="187">
        <v>0</v>
      </c>
      <c r="D401" s="144"/>
      <c r="E401" s="144"/>
      <c r="F401" s="144"/>
      <c r="G401" s="144"/>
      <c r="H401" s="144"/>
      <c r="I401" s="144"/>
    </row>
    <row r="402" s="539" customFormat="1" ht="16.5" customHeight="1" spans="1:9">
      <c r="A402" s="548" t="s">
        <v>771</v>
      </c>
      <c r="B402" s="511" t="s">
        <v>772</v>
      </c>
      <c r="C402" s="187">
        <v>0</v>
      </c>
      <c r="D402" s="144"/>
      <c r="E402" s="144"/>
      <c r="F402" s="144"/>
      <c r="G402" s="144"/>
      <c r="H402" s="144"/>
      <c r="I402" s="144"/>
    </row>
    <row r="403" s="539" customFormat="1" ht="16.5" customHeight="1" spans="1:9">
      <c r="A403" s="548" t="s">
        <v>773</v>
      </c>
      <c r="B403" s="511" t="s">
        <v>774</v>
      </c>
      <c r="C403" s="187">
        <v>0</v>
      </c>
      <c r="D403" s="144"/>
      <c r="E403" s="144"/>
      <c r="F403" s="144"/>
      <c r="G403" s="144"/>
      <c r="H403" s="144"/>
      <c r="I403" s="144"/>
    </row>
    <row r="404" s="539" customFormat="1" ht="16.5" customHeight="1" spans="1:9">
      <c r="A404" s="550" t="s">
        <v>775</v>
      </c>
      <c r="B404" s="509" t="s">
        <v>776</v>
      </c>
      <c r="C404" s="510">
        <f>SUM(C405:C409)</f>
        <v>0</v>
      </c>
      <c r="D404" s="144"/>
      <c r="E404" s="144"/>
      <c r="F404" s="144"/>
      <c r="G404" s="144"/>
      <c r="H404" s="144"/>
      <c r="I404" s="144"/>
    </row>
    <row r="405" s="539" customFormat="1" ht="16.5" customHeight="1" spans="1:9">
      <c r="A405" s="548" t="s">
        <v>777</v>
      </c>
      <c r="B405" s="511" t="s">
        <v>778</v>
      </c>
      <c r="C405" s="187">
        <v>0</v>
      </c>
      <c r="D405" s="144"/>
      <c r="E405" s="144"/>
      <c r="F405" s="144"/>
      <c r="G405" s="144"/>
      <c r="H405" s="144"/>
      <c r="I405" s="144"/>
    </row>
    <row r="406" s="539" customFormat="1" ht="16.5" customHeight="1" spans="1:9">
      <c r="A406" s="548" t="s">
        <v>779</v>
      </c>
      <c r="B406" s="511" t="s">
        <v>780</v>
      </c>
      <c r="C406" s="187">
        <v>0</v>
      </c>
      <c r="D406" s="144"/>
      <c r="E406" s="144"/>
      <c r="F406" s="144"/>
      <c r="G406" s="144"/>
      <c r="H406" s="144"/>
      <c r="I406" s="144"/>
    </row>
    <row r="407" s="539" customFormat="1" ht="16.5" customHeight="1" spans="1:9">
      <c r="A407" s="548" t="s">
        <v>781</v>
      </c>
      <c r="B407" s="511" t="s">
        <v>782</v>
      </c>
      <c r="C407" s="187">
        <v>0</v>
      </c>
      <c r="D407" s="144"/>
      <c r="E407" s="144"/>
      <c r="F407" s="144"/>
      <c r="G407" s="144"/>
      <c r="H407" s="144"/>
      <c r="I407" s="144"/>
    </row>
    <row r="408" s="539" customFormat="1" ht="16.5" customHeight="1" spans="1:9">
      <c r="A408" s="548" t="s">
        <v>783</v>
      </c>
      <c r="B408" s="511" t="s">
        <v>784</v>
      </c>
      <c r="C408" s="187">
        <v>0</v>
      </c>
      <c r="D408" s="144"/>
      <c r="E408" s="144"/>
      <c r="F408" s="144"/>
      <c r="G408" s="144"/>
      <c r="H408" s="144"/>
      <c r="I408" s="144"/>
    </row>
    <row r="409" s="539" customFormat="1" ht="16.5" customHeight="1" spans="1:9">
      <c r="A409" s="548" t="s">
        <v>785</v>
      </c>
      <c r="B409" s="511" t="s">
        <v>786</v>
      </c>
      <c r="C409" s="187">
        <v>0</v>
      </c>
      <c r="D409" s="144"/>
      <c r="E409" s="144"/>
      <c r="F409" s="144"/>
      <c r="G409" s="144"/>
      <c r="H409" s="144"/>
      <c r="I409" s="144"/>
    </row>
    <row r="410" s="539" customFormat="1" ht="16.5" customHeight="1" spans="1:9">
      <c r="A410" s="550" t="s">
        <v>787</v>
      </c>
      <c r="B410" s="509" t="s">
        <v>788</v>
      </c>
      <c r="C410" s="510">
        <f>SUM(C411:C413)</f>
        <v>0</v>
      </c>
      <c r="D410" s="144"/>
      <c r="E410" s="144"/>
      <c r="F410" s="144"/>
      <c r="G410" s="144"/>
      <c r="H410" s="144"/>
      <c r="I410" s="144"/>
    </row>
    <row r="411" s="539" customFormat="1" ht="16.5" customHeight="1" spans="1:9">
      <c r="A411" s="548" t="s">
        <v>789</v>
      </c>
      <c r="B411" s="511" t="s">
        <v>790</v>
      </c>
      <c r="C411" s="187">
        <v>0</v>
      </c>
      <c r="D411" s="144"/>
      <c r="E411" s="144"/>
      <c r="F411" s="144"/>
      <c r="G411" s="144"/>
      <c r="H411" s="144"/>
      <c r="I411" s="144"/>
    </row>
    <row r="412" s="539" customFormat="1" ht="16.5" customHeight="1" spans="1:9">
      <c r="A412" s="548" t="s">
        <v>791</v>
      </c>
      <c r="B412" s="511" t="s">
        <v>792</v>
      </c>
      <c r="C412" s="187">
        <v>0</v>
      </c>
      <c r="D412" s="144"/>
      <c r="E412" s="144"/>
      <c r="F412" s="144"/>
      <c r="G412" s="144"/>
      <c r="H412" s="144"/>
      <c r="I412" s="144"/>
    </row>
    <row r="413" s="539" customFormat="1" ht="16.5" customHeight="1" spans="1:9">
      <c r="A413" s="548" t="s">
        <v>793</v>
      </c>
      <c r="B413" s="511" t="s">
        <v>794</v>
      </c>
      <c r="C413" s="187">
        <v>0</v>
      </c>
      <c r="D413" s="144"/>
      <c r="E413" s="144"/>
      <c r="F413" s="144"/>
      <c r="G413" s="144"/>
      <c r="H413" s="144"/>
      <c r="I413" s="144"/>
    </row>
    <row r="414" s="539" customFormat="1" ht="16.5" customHeight="1" spans="1:9">
      <c r="A414" s="550" t="s">
        <v>795</v>
      </c>
      <c r="B414" s="509" t="s">
        <v>796</v>
      </c>
      <c r="C414" s="510">
        <f>SUM(C415:C417)</f>
        <v>0</v>
      </c>
      <c r="D414" s="144"/>
      <c r="E414" s="144"/>
      <c r="F414" s="144"/>
      <c r="G414" s="144"/>
      <c r="H414" s="144"/>
      <c r="I414" s="144"/>
    </row>
    <row r="415" s="539" customFormat="1" ht="16.5" customHeight="1" spans="1:9">
      <c r="A415" s="548" t="s">
        <v>797</v>
      </c>
      <c r="B415" s="511" t="s">
        <v>798</v>
      </c>
      <c r="C415" s="187">
        <v>0</v>
      </c>
      <c r="D415" s="144"/>
      <c r="E415" s="144"/>
      <c r="F415" s="144"/>
      <c r="G415" s="144"/>
      <c r="H415" s="144"/>
      <c r="I415" s="144"/>
    </row>
    <row r="416" s="539" customFormat="1" ht="16.5" customHeight="1" spans="1:9">
      <c r="A416" s="548" t="s">
        <v>799</v>
      </c>
      <c r="B416" s="511" t="s">
        <v>800</v>
      </c>
      <c r="C416" s="187">
        <v>0</v>
      </c>
      <c r="D416" s="144"/>
      <c r="E416" s="144"/>
      <c r="F416" s="144"/>
      <c r="G416" s="144"/>
      <c r="H416" s="144"/>
      <c r="I416" s="144"/>
    </row>
    <row r="417" s="539" customFormat="1" ht="16.5" customHeight="1" spans="1:9">
      <c r="A417" s="548" t="s">
        <v>801</v>
      </c>
      <c r="B417" s="511" t="s">
        <v>802</v>
      </c>
      <c r="C417" s="187">
        <v>0</v>
      </c>
      <c r="D417" s="144"/>
      <c r="E417" s="144"/>
      <c r="F417" s="144"/>
      <c r="G417" s="144"/>
      <c r="H417" s="144"/>
      <c r="I417" s="144"/>
    </row>
    <row r="418" s="539" customFormat="1" ht="16.5" customHeight="1" spans="1:9">
      <c r="A418" s="550" t="s">
        <v>803</v>
      </c>
      <c r="B418" s="509" t="s">
        <v>804</v>
      </c>
      <c r="C418" s="510">
        <f>SUM(C419:C421)</f>
        <v>816</v>
      </c>
      <c r="D418" s="144"/>
      <c r="E418" s="144"/>
      <c r="F418" s="144"/>
      <c r="G418" s="144"/>
      <c r="H418" s="144"/>
      <c r="I418" s="144"/>
    </row>
    <row r="419" s="539" customFormat="1" ht="16.5" customHeight="1" spans="1:9">
      <c r="A419" s="548" t="s">
        <v>805</v>
      </c>
      <c r="B419" s="511" t="s">
        <v>806</v>
      </c>
      <c r="C419" s="187">
        <v>807</v>
      </c>
      <c r="D419" s="144"/>
      <c r="E419" s="144"/>
      <c r="F419" s="144"/>
      <c r="G419" s="144"/>
      <c r="H419" s="144"/>
      <c r="I419" s="144"/>
    </row>
    <row r="420" s="539" customFormat="1" ht="16.5" customHeight="1" spans="1:9">
      <c r="A420" s="548" t="s">
        <v>807</v>
      </c>
      <c r="B420" s="511" t="s">
        <v>808</v>
      </c>
      <c r="C420" s="187">
        <v>0</v>
      </c>
      <c r="D420" s="144"/>
      <c r="E420" s="144"/>
      <c r="F420" s="144"/>
      <c r="G420" s="144"/>
      <c r="H420" s="144"/>
      <c r="I420" s="144"/>
    </row>
    <row r="421" s="539" customFormat="1" ht="16.5" customHeight="1" spans="1:9">
      <c r="A421" s="548" t="s">
        <v>809</v>
      </c>
      <c r="B421" s="511" t="s">
        <v>810</v>
      </c>
      <c r="C421" s="187">
        <v>9</v>
      </c>
      <c r="D421" s="144"/>
      <c r="E421" s="144"/>
      <c r="F421" s="144"/>
      <c r="G421" s="144"/>
      <c r="H421" s="144"/>
      <c r="I421" s="144"/>
    </row>
    <row r="422" s="539" customFormat="1" ht="16.5" customHeight="1" spans="1:9">
      <c r="A422" s="550" t="s">
        <v>811</v>
      </c>
      <c r="B422" s="509" t="s">
        <v>812</v>
      </c>
      <c r="C422" s="510">
        <f>SUM(C423:C427)</f>
        <v>1815</v>
      </c>
      <c r="D422" s="144"/>
      <c r="E422" s="144"/>
      <c r="F422" s="144"/>
      <c r="G422" s="144"/>
      <c r="H422" s="144"/>
      <c r="I422" s="144"/>
    </row>
    <row r="423" s="539" customFormat="1" ht="16.5" customHeight="1" spans="1:9">
      <c r="A423" s="548" t="s">
        <v>813</v>
      </c>
      <c r="B423" s="511" t="s">
        <v>814</v>
      </c>
      <c r="C423" s="187">
        <v>1252</v>
      </c>
      <c r="D423" s="144"/>
      <c r="E423" s="144"/>
      <c r="F423" s="144"/>
      <c r="G423" s="144"/>
      <c r="H423" s="144"/>
      <c r="I423" s="144"/>
    </row>
    <row r="424" s="539" customFormat="1" ht="16.5" customHeight="1" spans="1:9">
      <c r="A424" s="548" t="s">
        <v>815</v>
      </c>
      <c r="B424" s="511" t="s">
        <v>816</v>
      </c>
      <c r="C424" s="187">
        <v>563</v>
      </c>
      <c r="D424" s="144"/>
      <c r="E424" s="144"/>
      <c r="F424" s="144"/>
      <c r="G424" s="144"/>
      <c r="H424" s="144"/>
      <c r="I424" s="144"/>
    </row>
    <row r="425" s="539" customFormat="1" ht="16.5" customHeight="1" spans="1:9">
      <c r="A425" s="548" t="s">
        <v>817</v>
      </c>
      <c r="B425" s="511" t="s">
        <v>818</v>
      </c>
      <c r="C425" s="187">
        <v>0</v>
      </c>
      <c r="D425" s="144"/>
      <c r="E425" s="144"/>
      <c r="F425" s="144"/>
      <c r="G425" s="144"/>
      <c r="H425" s="144"/>
      <c r="I425" s="144"/>
    </row>
    <row r="426" s="539" customFormat="1" ht="16.5" customHeight="1" spans="1:9">
      <c r="A426" s="548" t="s">
        <v>819</v>
      </c>
      <c r="B426" s="511" t="s">
        <v>820</v>
      </c>
      <c r="C426" s="187">
        <v>0</v>
      </c>
      <c r="D426" s="144"/>
      <c r="E426" s="144"/>
      <c r="F426" s="144"/>
      <c r="G426" s="144"/>
      <c r="H426" s="144"/>
      <c r="I426" s="144"/>
    </row>
    <row r="427" s="539" customFormat="1" ht="16.5" customHeight="1" spans="1:9">
      <c r="A427" s="548" t="s">
        <v>821</v>
      </c>
      <c r="B427" s="511" t="s">
        <v>822</v>
      </c>
      <c r="C427" s="187">
        <v>0</v>
      </c>
      <c r="D427" s="144"/>
      <c r="E427" s="144"/>
      <c r="F427" s="144"/>
      <c r="G427" s="144"/>
      <c r="H427" s="144"/>
      <c r="I427" s="144"/>
    </row>
    <row r="428" s="539" customFormat="1" ht="16.5" customHeight="1" spans="1:9">
      <c r="A428" s="550" t="s">
        <v>823</v>
      </c>
      <c r="B428" s="509" t="s">
        <v>824</v>
      </c>
      <c r="C428" s="510">
        <f>SUM(C429:C434)</f>
        <v>0</v>
      </c>
      <c r="D428" s="144"/>
      <c r="E428" s="144"/>
      <c r="F428" s="144"/>
      <c r="G428" s="144"/>
      <c r="H428" s="144"/>
      <c r="I428" s="144"/>
    </row>
    <row r="429" s="539" customFormat="1" ht="16.5" customHeight="1" spans="1:9">
      <c r="A429" s="548" t="s">
        <v>825</v>
      </c>
      <c r="B429" s="511" t="s">
        <v>826</v>
      </c>
      <c r="C429" s="187">
        <v>0</v>
      </c>
      <c r="D429" s="144"/>
      <c r="E429" s="144"/>
      <c r="F429" s="144"/>
      <c r="G429" s="144"/>
      <c r="H429" s="144"/>
      <c r="I429" s="144"/>
    </row>
    <row r="430" s="539" customFormat="1" ht="16.5" customHeight="1" spans="1:9">
      <c r="A430" s="548" t="s">
        <v>827</v>
      </c>
      <c r="B430" s="511" t="s">
        <v>828</v>
      </c>
      <c r="C430" s="187">
        <v>0</v>
      </c>
      <c r="D430" s="144"/>
      <c r="E430" s="144"/>
      <c r="F430" s="144"/>
      <c r="G430" s="144"/>
      <c r="H430" s="144"/>
      <c r="I430" s="144"/>
    </row>
    <row r="431" s="539" customFormat="1" ht="16.5" customHeight="1" spans="1:9">
      <c r="A431" s="548" t="s">
        <v>829</v>
      </c>
      <c r="B431" s="511" t="s">
        <v>830</v>
      </c>
      <c r="C431" s="187">
        <v>0</v>
      </c>
      <c r="D431" s="144"/>
      <c r="E431" s="144"/>
      <c r="F431" s="144"/>
      <c r="G431" s="144"/>
      <c r="H431" s="144"/>
      <c r="I431" s="144"/>
    </row>
    <row r="432" s="539" customFormat="1" ht="16.5" customHeight="1" spans="1:9">
      <c r="A432" s="548" t="s">
        <v>831</v>
      </c>
      <c r="B432" s="511" t="s">
        <v>832</v>
      </c>
      <c r="C432" s="187">
        <v>0</v>
      </c>
      <c r="D432" s="144"/>
      <c r="E432" s="144"/>
      <c r="F432" s="144"/>
      <c r="G432" s="144"/>
      <c r="H432" s="144"/>
      <c r="I432" s="144"/>
    </row>
    <row r="433" s="539" customFormat="1" ht="16.5" customHeight="1" spans="1:9">
      <c r="A433" s="548" t="s">
        <v>833</v>
      </c>
      <c r="B433" s="511" t="s">
        <v>834</v>
      </c>
      <c r="C433" s="187">
        <v>0</v>
      </c>
      <c r="D433" s="144"/>
      <c r="E433" s="144"/>
      <c r="F433" s="144"/>
      <c r="G433" s="144"/>
      <c r="H433" s="144"/>
      <c r="I433" s="144"/>
    </row>
    <row r="434" s="539" customFormat="1" ht="16.5" customHeight="1" spans="1:9">
      <c r="A434" s="548" t="s">
        <v>835</v>
      </c>
      <c r="B434" s="511" t="s">
        <v>836</v>
      </c>
      <c r="C434" s="187">
        <v>0</v>
      </c>
      <c r="D434" s="144"/>
      <c r="E434" s="144"/>
      <c r="F434" s="144"/>
      <c r="G434" s="144"/>
      <c r="H434" s="144"/>
      <c r="I434" s="144"/>
    </row>
    <row r="435" s="539" customFormat="1" ht="16.5" customHeight="1" spans="1:9">
      <c r="A435" s="550" t="s">
        <v>837</v>
      </c>
      <c r="B435" s="509" t="s">
        <v>838</v>
      </c>
      <c r="C435" s="510">
        <f>C436</f>
        <v>317</v>
      </c>
      <c r="D435" s="144"/>
      <c r="E435" s="144"/>
      <c r="F435" s="144"/>
      <c r="G435" s="144"/>
      <c r="H435" s="144"/>
      <c r="I435" s="144"/>
    </row>
    <row r="436" s="539" customFormat="1" ht="16.5" customHeight="1" spans="1:9">
      <c r="A436" s="548" t="s">
        <v>839</v>
      </c>
      <c r="B436" s="511" t="s">
        <v>840</v>
      </c>
      <c r="C436" s="187">
        <v>317</v>
      </c>
      <c r="D436" s="144"/>
      <c r="E436" s="144"/>
      <c r="F436" s="144"/>
      <c r="G436" s="144"/>
      <c r="H436" s="144"/>
      <c r="I436" s="144"/>
    </row>
    <row r="437" s="539" customFormat="1" ht="16.5" customHeight="1" spans="1:9">
      <c r="A437" s="549" t="s">
        <v>841</v>
      </c>
      <c r="B437" s="506" t="s">
        <v>842</v>
      </c>
      <c r="C437" s="507">
        <f>SUM(C438,C443,C452,C458,C463,C468,C473,C480,C484,C488)</f>
        <v>1048</v>
      </c>
      <c r="D437" s="144"/>
      <c r="E437" s="144"/>
      <c r="F437" s="144"/>
      <c r="G437" s="144"/>
      <c r="H437" s="144"/>
      <c r="I437" s="144"/>
    </row>
    <row r="438" s="539" customFormat="1" ht="16.5" customHeight="1" spans="1:9">
      <c r="A438" s="550" t="s">
        <v>843</v>
      </c>
      <c r="B438" s="509" t="s">
        <v>844</v>
      </c>
      <c r="C438" s="510">
        <f>SUM(C439:C442)</f>
        <v>131</v>
      </c>
      <c r="D438" s="144"/>
      <c r="E438" s="144"/>
      <c r="F438" s="144"/>
      <c r="G438" s="144"/>
      <c r="H438" s="144"/>
      <c r="I438" s="144"/>
    </row>
    <row r="439" s="539" customFormat="1" ht="16.5" customHeight="1" spans="1:9">
      <c r="A439" s="548" t="s">
        <v>845</v>
      </c>
      <c r="B439" s="511" t="s">
        <v>137</v>
      </c>
      <c r="C439" s="187">
        <v>95</v>
      </c>
      <c r="D439" s="144"/>
      <c r="E439" s="144"/>
      <c r="F439" s="144"/>
      <c r="G439" s="144"/>
      <c r="H439" s="144"/>
      <c r="I439" s="144"/>
    </row>
    <row r="440" s="539" customFormat="1" ht="16.5" customHeight="1" spans="1:9">
      <c r="A440" s="548" t="s">
        <v>846</v>
      </c>
      <c r="B440" s="511" t="s">
        <v>139</v>
      </c>
      <c r="C440" s="187">
        <v>0</v>
      </c>
      <c r="D440" s="144"/>
      <c r="E440" s="144"/>
      <c r="F440" s="144"/>
      <c r="G440" s="144"/>
      <c r="H440" s="144"/>
      <c r="I440" s="144"/>
    </row>
    <row r="441" s="539" customFormat="1" ht="16.5" customHeight="1" spans="1:9">
      <c r="A441" s="548" t="s">
        <v>847</v>
      </c>
      <c r="B441" s="511" t="s">
        <v>141</v>
      </c>
      <c r="C441" s="187">
        <v>0</v>
      </c>
      <c r="D441" s="144"/>
      <c r="E441" s="144"/>
      <c r="F441" s="144"/>
      <c r="G441" s="144"/>
      <c r="H441" s="144"/>
      <c r="I441" s="144"/>
    </row>
    <row r="442" s="539" customFormat="1" ht="16.5" customHeight="1" spans="1:9">
      <c r="A442" s="548" t="s">
        <v>848</v>
      </c>
      <c r="B442" s="511" t="s">
        <v>849</v>
      </c>
      <c r="C442" s="187">
        <v>36</v>
      </c>
      <c r="D442" s="144"/>
      <c r="E442" s="144"/>
      <c r="F442" s="144"/>
      <c r="G442" s="144"/>
      <c r="H442" s="144"/>
      <c r="I442" s="144"/>
    </row>
    <row r="443" s="539" customFormat="1" ht="16.5" customHeight="1" spans="1:9">
      <c r="A443" s="550" t="s">
        <v>850</v>
      </c>
      <c r="B443" s="509" t="s">
        <v>851</v>
      </c>
      <c r="C443" s="510">
        <f>SUM(C444:C451)</f>
        <v>0</v>
      </c>
      <c r="D443" s="144"/>
      <c r="E443" s="144"/>
      <c r="F443" s="144"/>
      <c r="G443" s="144"/>
      <c r="H443" s="144"/>
      <c r="I443" s="144"/>
    </row>
    <row r="444" s="539" customFormat="1" ht="16.5" customHeight="1" spans="1:9">
      <c r="A444" s="548" t="s">
        <v>852</v>
      </c>
      <c r="B444" s="511" t="s">
        <v>853</v>
      </c>
      <c r="C444" s="187">
        <v>0</v>
      </c>
      <c r="D444" s="144"/>
      <c r="E444" s="144"/>
      <c r="F444" s="144"/>
      <c r="G444" s="144"/>
      <c r="H444" s="144"/>
      <c r="I444" s="144"/>
    </row>
    <row r="445" s="539" customFormat="1" ht="16.5" customHeight="1" spans="1:9">
      <c r="A445" s="548" t="s">
        <v>854</v>
      </c>
      <c r="B445" s="511" t="s">
        <v>855</v>
      </c>
      <c r="C445" s="187">
        <v>0</v>
      </c>
      <c r="D445" s="144"/>
      <c r="E445" s="144"/>
      <c r="F445" s="144"/>
      <c r="G445" s="144"/>
      <c r="H445" s="144"/>
      <c r="I445" s="144"/>
    </row>
    <row r="446" s="539" customFormat="1" ht="16.5" customHeight="1" spans="1:9">
      <c r="A446" s="548" t="s">
        <v>856</v>
      </c>
      <c r="B446" s="511" t="s">
        <v>857</v>
      </c>
      <c r="C446" s="187">
        <v>0</v>
      </c>
      <c r="D446" s="144"/>
      <c r="E446" s="144"/>
      <c r="F446" s="144"/>
      <c r="G446" s="144"/>
      <c r="H446" s="144"/>
      <c r="I446" s="144"/>
    </row>
    <row r="447" s="539" customFormat="1" ht="16.5" customHeight="1" spans="1:9">
      <c r="A447" s="548" t="s">
        <v>858</v>
      </c>
      <c r="B447" s="511" t="s">
        <v>859</v>
      </c>
      <c r="C447" s="187">
        <v>0</v>
      </c>
      <c r="D447" s="144"/>
      <c r="E447" s="144"/>
      <c r="F447" s="144"/>
      <c r="G447" s="144"/>
      <c r="H447" s="144"/>
      <c r="I447" s="144"/>
    </row>
    <row r="448" s="539" customFormat="1" ht="16.5" customHeight="1" spans="1:9">
      <c r="A448" s="548" t="s">
        <v>860</v>
      </c>
      <c r="B448" s="511" t="s">
        <v>861</v>
      </c>
      <c r="C448" s="187">
        <v>0</v>
      </c>
      <c r="D448" s="144"/>
      <c r="E448" s="144"/>
      <c r="F448" s="144"/>
      <c r="G448" s="144"/>
      <c r="H448" s="144"/>
      <c r="I448" s="144"/>
    </row>
    <row r="449" s="539" customFormat="1" ht="16.5" customHeight="1" spans="1:9">
      <c r="A449" s="548" t="s">
        <v>862</v>
      </c>
      <c r="B449" s="511" t="s">
        <v>863</v>
      </c>
      <c r="C449" s="187">
        <v>0</v>
      </c>
      <c r="D449" s="144"/>
      <c r="E449" s="144"/>
      <c r="F449" s="144"/>
      <c r="G449" s="144"/>
      <c r="H449" s="144"/>
      <c r="I449" s="144"/>
    </row>
    <row r="450" s="539" customFormat="1" ht="16.5" customHeight="1" spans="1:9">
      <c r="A450" s="548" t="s">
        <v>864</v>
      </c>
      <c r="B450" s="511" t="s">
        <v>865</v>
      </c>
      <c r="C450" s="187">
        <v>0</v>
      </c>
      <c r="D450" s="144"/>
      <c r="E450" s="144"/>
      <c r="F450" s="144"/>
      <c r="G450" s="144"/>
      <c r="H450" s="144"/>
      <c r="I450" s="144"/>
    </row>
    <row r="451" s="539" customFormat="1" ht="16.5" customHeight="1" spans="1:9">
      <c r="A451" s="548" t="s">
        <v>866</v>
      </c>
      <c r="B451" s="511" t="s">
        <v>867</v>
      </c>
      <c r="C451" s="187">
        <v>0</v>
      </c>
      <c r="D451" s="144"/>
      <c r="E451" s="144"/>
      <c r="F451" s="144"/>
      <c r="G451" s="144"/>
      <c r="H451" s="144"/>
      <c r="I451" s="144"/>
    </row>
    <row r="452" s="539" customFormat="1" ht="16.5" customHeight="1" spans="1:9">
      <c r="A452" s="550" t="s">
        <v>868</v>
      </c>
      <c r="B452" s="509" t="s">
        <v>869</v>
      </c>
      <c r="C452" s="510">
        <f>SUM(C453:C457)</f>
        <v>0</v>
      </c>
      <c r="D452" s="144"/>
      <c r="E452" s="144"/>
      <c r="F452" s="144"/>
      <c r="G452" s="144"/>
      <c r="H452" s="144"/>
      <c r="I452" s="144"/>
    </row>
    <row r="453" s="539" customFormat="1" ht="16.5" customHeight="1" spans="1:9">
      <c r="A453" s="548" t="s">
        <v>870</v>
      </c>
      <c r="B453" s="511" t="s">
        <v>853</v>
      </c>
      <c r="C453" s="187">
        <v>0</v>
      </c>
      <c r="D453" s="144"/>
      <c r="E453" s="144"/>
      <c r="F453" s="144"/>
      <c r="G453" s="144"/>
      <c r="H453" s="144"/>
      <c r="I453" s="144"/>
    </row>
    <row r="454" s="539" customFormat="1" ht="16.5" customHeight="1" spans="1:9">
      <c r="A454" s="548" t="s">
        <v>871</v>
      </c>
      <c r="B454" s="511" t="s">
        <v>872</v>
      </c>
      <c r="C454" s="187">
        <v>0</v>
      </c>
      <c r="D454" s="144"/>
      <c r="E454" s="144"/>
      <c r="F454" s="144"/>
      <c r="G454" s="144"/>
      <c r="H454" s="144"/>
      <c r="I454" s="144"/>
    </row>
    <row r="455" s="539" customFormat="1" ht="16.5" customHeight="1" spans="1:9">
      <c r="A455" s="557" t="s">
        <v>873</v>
      </c>
      <c r="B455" s="558" t="s">
        <v>874</v>
      </c>
      <c r="C455" s="559">
        <v>0</v>
      </c>
      <c r="D455" s="144"/>
      <c r="E455" s="144"/>
      <c r="F455" s="144"/>
      <c r="G455" s="144"/>
      <c r="H455" s="144"/>
      <c r="I455" s="144"/>
    </row>
    <row r="456" s="539" customFormat="1" ht="16.5" customHeight="1" spans="1:9">
      <c r="A456" s="548" t="s">
        <v>875</v>
      </c>
      <c r="B456" s="511" t="s">
        <v>876</v>
      </c>
      <c r="C456" s="187">
        <v>0</v>
      </c>
      <c r="D456" s="144"/>
      <c r="E456" s="144"/>
      <c r="F456" s="144"/>
      <c r="G456" s="144"/>
      <c r="H456" s="144"/>
      <c r="I456" s="144"/>
    </row>
    <row r="457" s="539" customFormat="1" ht="16.5" customHeight="1" spans="1:9">
      <c r="A457" s="548" t="s">
        <v>877</v>
      </c>
      <c r="B457" s="511" t="s">
        <v>878</v>
      </c>
      <c r="C457" s="187">
        <v>0</v>
      </c>
      <c r="D457" s="144"/>
      <c r="E457" s="144"/>
      <c r="F457" s="144"/>
      <c r="G457" s="144"/>
      <c r="H457" s="144"/>
      <c r="I457" s="144"/>
    </row>
    <row r="458" s="539" customFormat="1" ht="16.5" customHeight="1" spans="1:9">
      <c r="A458" s="550" t="s">
        <v>879</v>
      </c>
      <c r="B458" s="509" t="s">
        <v>880</v>
      </c>
      <c r="C458" s="510">
        <f>SUM(C459:C462)</f>
        <v>0</v>
      </c>
      <c r="D458" s="144"/>
      <c r="E458" s="144"/>
      <c r="F458" s="144"/>
      <c r="G458" s="144"/>
      <c r="H458" s="144"/>
      <c r="I458" s="144"/>
    </row>
    <row r="459" s="539" customFormat="1" ht="16.5" customHeight="1" spans="1:9">
      <c r="A459" s="548" t="s">
        <v>881</v>
      </c>
      <c r="B459" s="511" t="s">
        <v>853</v>
      </c>
      <c r="C459" s="187">
        <v>0</v>
      </c>
      <c r="D459" s="144"/>
      <c r="E459" s="144"/>
      <c r="F459" s="144"/>
      <c r="G459" s="144"/>
      <c r="H459" s="144"/>
      <c r="I459" s="144"/>
    </row>
    <row r="460" s="539" customFormat="1" ht="16.5" customHeight="1" spans="1:9">
      <c r="A460" s="548" t="s">
        <v>882</v>
      </c>
      <c r="B460" s="511" t="s">
        <v>883</v>
      </c>
      <c r="C460" s="187">
        <v>0</v>
      </c>
      <c r="D460" s="144"/>
      <c r="E460" s="144"/>
      <c r="F460" s="144"/>
      <c r="G460" s="144"/>
      <c r="H460" s="144"/>
      <c r="I460" s="144"/>
    </row>
    <row r="461" s="539" customFormat="1" ht="16.5" customHeight="1" spans="1:9">
      <c r="A461" s="548" t="s">
        <v>884</v>
      </c>
      <c r="B461" s="511" t="s">
        <v>885</v>
      </c>
      <c r="C461" s="187">
        <v>0</v>
      </c>
      <c r="D461" s="144"/>
      <c r="E461" s="144"/>
      <c r="F461" s="144"/>
      <c r="G461" s="144"/>
      <c r="H461" s="144"/>
      <c r="I461" s="144"/>
    </row>
    <row r="462" s="539" customFormat="1" ht="16.5" customHeight="1" spans="1:9">
      <c r="A462" s="548" t="s">
        <v>886</v>
      </c>
      <c r="B462" s="511" t="s">
        <v>887</v>
      </c>
      <c r="C462" s="187">
        <v>0</v>
      </c>
      <c r="D462" s="144"/>
      <c r="E462" s="144"/>
      <c r="F462" s="144"/>
      <c r="G462" s="144"/>
      <c r="H462" s="144"/>
      <c r="I462" s="144"/>
    </row>
    <row r="463" s="539" customFormat="1" ht="16.5" customHeight="1" spans="1:9">
      <c r="A463" s="550" t="s">
        <v>888</v>
      </c>
      <c r="B463" s="509" t="s">
        <v>889</v>
      </c>
      <c r="C463" s="510">
        <f>SUM(C464:C467)</f>
        <v>0</v>
      </c>
      <c r="D463" s="144"/>
      <c r="E463" s="144"/>
      <c r="F463" s="144"/>
      <c r="G463" s="144"/>
      <c r="H463" s="144"/>
      <c r="I463" s="144"/>
    </row>
    <row r="464" s="539" customFormat="1" ht="16.5" customHeight="1" spans="1:9">
      <c r="A464" s="548" t="s">
        <v>890</v>
      </c>
      <c r="B464" s="511" t="s">
        <v>853</v>
      </c>
      <c r="C464" s="187">
        <v>0</v>
      </c>
      <c r="D464" s="144"/>
      <c r="E464" s="144"/>
      <c r="F464" s="144"/>
      <c r="G464" s="144"/>
      <c r="H464" s="144"/>
      <c r="I464" s="144"/>
    </row>
    <row r="465" s="539" customFormat="1" ht="16.5" customHeight="1" spans="1:9">
      <c r="A465" s="548" t="s">
        <v>891</v>
      </c>
      <c r="B465" s="511" t="s">
        <v>892</v>
      </c>
      <c r="C465" s="187">
        <v>0</v>
      </c>
      <c r="D465" s="144"/>
      <c r="E465" s="144"/>
      <c r="F465" s="144"/>
      <c r="G465" s="144"/>
      <c r="H465" s="144"/>
      <c r="I465" s="144"/>
    </row>
    <row r="466" s="539" customFormat="1" ht="16.5" customHeight="1" spans="1:9">
      <c r="A466" s="548" t="s">
        <v>893</v>
      </c>
      <c r="B466" s="511" t="s">
        <v>894</v>
      </c>
      <c r="C466" s="187">
        <v>0</v>
      </c>
      <c r="D466" s="144"/>
      <c r="E466" s="144"/>
      <c r="F466" s="144"/>
      <c r="G466" s="144"/>
      <c r="H466" s="144"/>
      <c r="I466" s="144"/>
    </row>
    <row r="467" s="539" customFormat="1" ht="16.5" customHeight="1" spans="1:9">
      <c r="A467" s="548" t="s">
        <v>895</v>
      </c>
      <c r="B467" s="511" t="s">
        <v>896</v>
      </c>
      <c r="C467" s="187">
        <v>0</v>
      </c>
      <c r="D467" s="144"/>
      <c r="E467" s="144"/>
      <c r="F467" s="144"/>
      <c r="G467" s="144"/>
      <c r="H467" s="144"/>
      <c r="I467" s="144"/>
    </row>
    <row r="468" s="539" customFormat="1" ht="16.5" customHeight="1" spans="1:9">
      <c r="A468" s="550" t="s">
        <v>897</v>
      </c>
      <c r="B468" s="509" t="s">
        <v>898</v>
      </c>
      <c r="C468" s="510">
        <f>SUM(C469:C472)</f>
        <v>0</v>
      </c>
      <c r="D468" s="144"/>
      <c r="E468" s="144"/>
      <c r="F468" s="144"/>
      <c r="G468" s="144"/>
      <c r="H468" s="144"/>
      <c r="I468" s="144"/>
    </row>
    <row r="469" s="539" customFormat="1" ht="16.5" customHeight="1" spans="1:9">
      <c r="A469" s="548" t="s">
        <v>899</v>
      </c>
      <c r="B469" s="511" t="s">
        <v>900</v>
      </c>
      <c r="C469" s="187">
        <v>0</v>
      </c>
      <c r="D469" s="144"/>
      <c r="E469" s="144"/>
      <c r="F469" s="144"/>
      <c r="G469" s="144"/>
      <c r="H469" s="144"/>
      <c r="I469" s="144"/>
    </row>
    <row r="470" s="539" customFormat="1" ht="16.5" customHeight="1" spans="1:9">
      <c r="A470" s="548" t="s">
        <v>901</v>
      </c>
      <c r="B470" s="511" t="s">
        <v>902</v>
      </c>
      <c r="C470" s="187">
        <v>0</v>
      </c>
      <c r="D470" s="144"/>
      <c r="E470" s="144"/>
      <c r="F470" s="144"/>
      <c r="G470" s="144"/>
      <c r="H470" s="144"/>
      <c r="I470" s="144"/>
    </row>
    <row r="471" s="539" customFormat="1" ht="16.5" customHeight="1" spans="1:9">
      <c r="A471" s="548" t="s">
        <v>903</v>
      </c>
      <c r="B471" s="511" t="s">
        <v>904</v>
      </c>
      <c r="C471" s="187">
        <v>0</v>
      </c>
      <c r="D471" s="144"/>
      <c r="E471" s="144"/>
      <c r="F471" s="144"/>
      <c r="G471" s="144"/>
      <c r="H471" s="144"/>
      <c r="I471" s="144"/>
    </row>
    <row r="472" s="539" customFormat="1" ht="16.5" customHeight="1" spans="1:9">
      <c r="A472" s="548" t="s">
        <v>905</v>
      </c>
      <c r="B472" s="511" t="s">
        <v>906</v>
      </c>
      <c r="C472" s="187">
        <v>0</v>
      </c>
      <c r="D472" s="144"/>
      <c r="E472" s="144"/>
      <c r="F472" s="144"/>
      <c r="G472" s="144"/>
      <c r="H472" s="144"/>
      <c r="I472" s="144"/>
    </row>
    <row r="473" s="539" customFormat="1" ht="16.5" customHeight="1" spans="1:9">
      <c r="A473" s="550" t="s">
        <v>907</v>
      </c>
      <c r="B473" s="509" t="s">
        <v>908</v>
      </c>
      <c r="C473" s="510">
        <f>SUM(C474:C479)</f>
        <v>252</v>
      </c>
      <c r="D473" s="144"/>
      <c r="E473" s="144"/>
      <c r="F473" s="144"/>
      <c r="G473" s="144"/>
      <c r="H473" s="144"/>
      <c r="I473" s="144"/>
    </row>
    <row r="474" s="539" customFormat="1" ht="16.5" customHeight="1" spans="1:9">
      <c r="A474" s="548" t="s">
        <v>909</v>
      </c>
      <c r="B474" s="511" t="s">
        <v>853</v>
      </c>
      <c r="C474" s="187">
        <v>89</v>
      </c>
      <c r="D474" s="144"/>
      <c r="E474" s="144"/>
      <c r="F474" s="144"/>
      <c r="G474" s="144"/>
      <c r="H474" s="144"/>
      <c r="I474" s="144"/>
    </row>
    <row r="475" s="539" customFormat="1" ht="16.5" customHeight="1" spans="1:9">
      <c r="A475" s="548" t="s">
        <v>910</v>
      </c>
      <c r="B475" s="511" t="s">
        <v>911</v>
      </c>
      <c r="C475" s="187">
        <v>33</v>
      </c>
      <c r="D475" s="144"/>
      <c r="E475" s="144"/>
      <c r="F475" s="144"/>
      <c r="G475" s="144"/>
      <c r="H475" s="144"/>
      <c r="I475" s="144"/>
    </row>
    <row r="476" s="539" customFormat="1" ht="16.5" customHeight="1" spans="1:9">
      <c r="A476" s="548" t="s">
        <v>912</v>
      </c>
      <c r="B476" s="511" t="s">
        <v>913</v>
      </c>
      <c r="C476" s="187">
        <v>0</v>
      </c>
      <c r="D476" s="144"/>
      <c r="E476" s="144"/>
      <c r="F476" s="144"/>
      <c r="G476" s="144"/>
      <c r="H476" s="144"/>
      <c r="I476" s="144"/>
    </row>
    <row r="477" s="539" customFormat="1" ht="16.5" customHeight="1" spans="1:9">
      <c r="A477" s="548" t="s">
        <v>914</v>
      </c>
      <c r="B477" s="511" t="s">
        <v>915</v>
      </c>
      <c r="C477" s="187">
        <v>0</v>
      </c>
      <c r="D477" s="144"/>
      <c r="E477" s="144"/>
      <c r="F477" s="144"/>
      <c r="G477" s="144"/>
      <c r="H477" s="144"/>
      <c r="I477" s="144"/>
    </row>
    <row r="478" s="539" customFormat="1" ht="16.5" customHeight="1" spans="1:9">
      <c r="A478" s="548" t="s">
        <v>916</v>
      </c>
      <c r="B478" s="511" t="s">
        <v>917</v>
      </c>
      <c r="C478" s="187">
        <v>93</v>
      </c>
      <c r="D478" s="144"/>
      <c r="E478" s="144"/>
      <c r="F478" s="144"/>
      <c r="G478" s="144"/>
      <c r="H478" s="144"/>
      <c r="I478" s="144"/>
    </row>
    <row r="479" s="539" customFormat="1" ht="16.5" customHeight="1" spans="1:9">
      <c r="A479" s="548" t="s">
        <v>918</v>
      </c>
      <c r="B479" s="511" t="s">
        <v>919</v>
      </c>
      <c r="C479" s="187">
        <v>37</v>
      </c>
      <c r="D479" s="144"/>
      <c r="E479" s="144"/>
      <c r="F479" s="144"/>
      <c r="G479" s="144"/>
      <c r="H479" s="144"/>
      <c r="I479" s="144"/>
    </row>
    <row r="480" s="539" customFormat="1" ht="16.5" customHeight="1" spans="1:9">
      <c r="A480" s="550" t="s">
        <v>920</v>
      </c>
      <c r="B480" s="509" t="s">
        <v>921</v>
      </c>
      <c r="C480" s="510">
        <f>SUM(C481:C483)</f>
        <v>0</v>
      </c>
      <c r="D480" s="144"/>
      <c r="E480" s="144"/>
      <c r="F480" s="144"/>
      <c r="G480" s="144"/>
      <c r="H480" s="144"/>
      <c r="I480" s="144"/>
    </row>
    <row r="481" s="539" customFormat="1" ht="16.5" customHeight="1" spans="1:9">
      <c r="A481" s="548" t="s">
        <v>922</v>
      </c>
      <c r="B481" s="511" t="s">
        <v>923</v>
      </c>
      <c r="C481" s="187">
        <v>0</v>
      </c>
      <c r="D481" s="144"/>
      <c r="E481" s="144"/>
      <c r="F481" s="144"/>
      <c r="G481" s="144"/>
      <c r="H481" s="144"/>
      <c r="I481" s="144"/>
    </row>
    <row r="482" s="539" customFormat="1" ht="16.5" customHeight="1" spans="1:9">
      <c r="A482" s="548" t="s">
        <v>924</v>
      </c>
      <c r="B482" s="511" t="s">
        <v>925</v>
      </c>
      <c r="C482" s="187">
        <v>0</v>
      </c>
      <c r="D482" s="144"/>
      <c r="E482" s="144"/>
      <c r="F482" s="144"/>
      <c r="G482" s="144"/>
      <c r="H482" s="144"/>
      <c r="I482" s="144"/>
    </row>
    <row r="483" s="539" customFormat="1" ht="16.5" customHeight="1" spans="1:9">
      <c r="A483" s="548" t="s">
        <v>926</v>
      </c>
      <c r="B483" s="511" t="s">
        <v>927</v>
      </c>
      <c r="C483" s="187">
        <v>0</v>
      </c>
      <c r="D483" s="144"/>
      <c r="E483" s="144"/>
      <c r="F483" s="144"/>
      <c r="G483" s="144"/>
      <c r="H483" s="144"/>
      <c r="I483" s="144"/>
    </row>
    <row r="484" s="539" customFormat="1" ht="16.5" customHeight="1" spans="1:9">
      <c r="A484" s="550" t="s">
        <v>928</v>
      </c>
      <c r="B484" s="509" t="s">
        <v>929</v>
      </c>
      <c r="C484" s="510">
        <f>C485+C486+C487</f>
        <v>0</v>
      </c>
      <c r="D484" s="144"/>
      <c r="E484" s="144"/>
      <c r="F484" s="144"/>
      <c r="G484" s="144"/>
      <c r="H484" s="144"/>
      <c r="I484" s="144"/>
    </row>
    <row r="485" s="539" customFormat="1" ht="16.5" customHeight="1" spans="1:9">
      <c r="A485" s="548" t="s">
        <v>930</v>
      </c>
      <c r="B485" s="511" t="s">
        <v>931</v>
      </c>
      <c r="C485" s="187">
        <v>0</v>
      </c>
      <c r="D485" s="144"/>
      <c r="E485" s="144"/>
      <c r="F485" s="144"/>
      <c r="G485" s="144"/>
      <c r="H485" s="144"/>
      <c r="I485" s="144"/>
    </row>
    <row r="486" s="539" customFormat="1" ht="16.5" customHeight="1" spans="1:9">
      <c r="A486" s="548" t="s">
        <v>932</v>
      </c>
      <c r="B486" s="511" t="s">
        <v>933</v>
      </c>
      <c r="C486" s="187">
        <v>0</v>
      </c>
      <c r="D486" s="144"/>
      <c r="E486" s="144"/>
      <c r="F486" s="144"/>
      <c r="G486" s="144"/>
      <c r="H486" s="144"/>
      <c r="I486" s="144"/>
    </row>
    <row r="487" s="539" customFormat="1" ht="16.5" customHeight="1" spans="1:9">
      <c r="A487" s="548" t="s">
        <v>934</v>
      </c>
      <c r="B487" s="511" t="s">
        <v>935</v>
      </c>
      <c r="C487" s="187">
        <v>0</v>
      </c>
      <c r="D487" s="144"/>
      <c r="E487" s="144"/>
      <c r="F487" s="144"/>
      <c r="G487" s="144"/>
      <c r="H487" s="144"/>
      <c r="I487" s="144"/>
    </row>
    <row r="488" s="539" customFormat="1" ht="16.5" customHeight="1" spans="1:9">
      <c r="A488" s="550" t="s">
        <v>936</v>
      </c>
      <c r="B488" s="509" t="s">
        <v>937</v>
      </c>
      <c r="C488" s="510">
        <f>SUM(C489:C492)</f>
        <v>665</v>
      </c>
      <c r="D488" s="144"/>
      <c r="E488" s="144"/>
      <c r="F488" s="144"/>
      <c r="G488" s="144"/>
      <c r="H488" s="144"/>
      <c r="I488" s="144"/>
    </row>
    <row r="489" s="539" customFormat="1" ht="16.5" customHeight="1" spans="1:9">
      <c r="A489" s="548" t="s">
        <v>938</v>
      </c>
      <c r="B489" s="511" t="s">
        <v>939</v>
      </c>
      <c r="C489" s="187">
        <v>0</v>
      </c>
      <c r="D489" s="144"/>
      <c r="E489" s="144"/>
      <c r="F489" s="144"/>
      <c r="G489" s="144"/>
      <c r="H489" s="144"/>
      <c r="I489" s="144"/>
    </row>
    <row r="490" s="539" customFormat="1" ht="16.5" customHeight="1" spans="1:9">
      <c r="A490" s="548" t="s">
        <v>940</v>
      </c>
      <c r="B490" s="511" t="s">
        <v>941</v>
      </c>
      <c r="C490" s="187">
        <v>0</v>
      </c>
      <c r="D490" s="144"/>
      <c r="E490" s="144"/>
      <c r="F490" s="144"/>
      <c r="G490" s="144"/>
      <c r="H490" s="144"/>
      <c r="I490" s="144"/>
    </row>
    <row r="491" s="539" customFormat="1" ht="16.5" customHeight="1" spans="1:9">
      <c r="A491" s="548" t="s">
        <v>942</v>
      </c>
      <c r="B491" s="511" t="s">
        <v>943</v>
      </c>
      <c r="C491" s="187">
        <v>0</v>
      </c>
      <c r="D491" s="144"/>
      <c r="E491" s="144"/>
      <c r="F491" s="144"/>
      <c r="G491" s="144"/>
      <c r="H491" s="144"/>
      <c r="I491" s="144"/>
    </row>
    <row r="492" s="539" customFormat="1" ht="16.5" customHeight="1" spans="1:9">
      <c r="A492" s="548" t="s">
        <v>944</v>
      </c>
      <c r="B492" s="511" t="s">
        <v>945</v>
      </c>
      <c r="C492" s="187">
        <v>665</v>
      </c>
      <c r="D492" s="144"/>
      <c r="E492" s="144"/>
      <c r="F492" s="144"/>
      <c r="G492" s="144"/>
      <c r="H492" s="144"/>
      <c r="I492" s="144"/>
    </row>
    <row r="493" s="539" customFormat="1" ht="16.5" customHeight="1" spans="1:9">
      <c r="A493" s="549" t="s">
        <v>946</v>
      </c>
      <c r="B493" s="506" t="s">
        <v>947</v>
      </c>
      <c r="C493" s="507">
        <f>SUM(C494,C510,C518,C529,C538,C546)</f>
        <v>4287</v>
      </c>
      <c r="D493" s="144"/>
      <c r="E493" s="144"/>
      <c r="F493" s="144"/>
      <c r="G493" s="144"/>
      <c r="H493" s="144"/>
      <c r="I493" s="144"/>
    </row>
    <row r="494" s="539" customFormat="1" ht="16.5" customHeight="1" spans="1:9">
      <c r="A494" s="550" t="s">
        <v>948</v>
      </c>
      <c r="B494" s="509" t="s">
        <v>949</v>
      </c>
      <c r="C494" s="510">
        <f>SUM(C495:C509)</f>
        <v>2887</v>
      </c>
      <c r="D494" s="144"/>
      <c r="E494" s="144"/>
      <c r="F494" s="144"/>
      <c r="G494" s="144"/>
      <c r="H494" s="144"/>
      <c r="I494" s="144"/>
    </row>
    <row r="495" s="539" customFormat="1" ht="16.5" customHeight="1" spans="1:9">
      <c r="A495" s="548" t="s">
        <v>950</v>
      </c>
      <c r="B495" s="511" t="s">
        <v>137</v>
      </c>
      <c r="C495" s="187">
        <v>385</v>
      </c>
      <c r="D495" s="144"/>
      <c r="E495" s="144"/>
      <c r="F495" s="144"/>
      <c r="G495" s="144"/>
      <c r="H495" s="144"/>
      <c r="I495" s="144"/>
    </row>
    <row r="496" s="539" customFormat="1" ht="16.5" customHeight="1" spans="1:9">
      <c r="A496" s="548" t="s">
        <v>951</v>
      </c>
      <c r="B496" s="511" t="s">
        <v>139</v>
      </c>
      <c r="C496" s="187">
        <v>1</v>
      </c>
      <c r="D496" s="144"/>
      <c r="E496" s="144"/>
      <c r="F496" s="144"/>
      <c r="G496" s="144"/>
      <c r="H496" s="144"/>
      <c r="I496" s="144"/>
    </row>
    <row r="497" s="539" customFormat="1" ht="16.5" customHeight="1" spans="1:9">
      <c r="A497" s="548" t="s">
        <v>952</v>
      </c>
      <c r="B497" s="511" t="s">
        <v>141</v>
      </c>
      <c r="C497" s="187">
        <v>0</v>
      </c>
      <c r="D497" s="144"/>
      <c r="E497" s="144"/>
      <c r="F497" s="144"/>
      <c r="G497" s="144"/>
      <c r="H497" s="144"/>
      <c r="I497" s="144"/>
    </row>
    <row r="498" s="539" customFormat="1" ht="16.5" customHeight="1" spans="1:9">
      <c r="A498" s="548" t="s">
        <v>953</v>
      </c>
      <c r="B498" s="511" t="s">
        <v>954</v>
      </c>
      <c r="C498" s="187">
        <v>72</v>
      </c>
      <c r="D498" s="144"/>
      <c r="E498" s="144"/>
      <c r="F498" s="144"/>
      <c r="G498" s="144"/>
      <c r="H498" s="144"/>
      <c r="I498" s="144"/>
    </row>
    <row r="499" s="539" customFormat="1" ht="16.5" customHeight="1" spans="1:9">
      <c r="A499" s="548" t="s">
        <v>955</v>
      </c>
      <c r="B499" s="511" t="s">
        <v>956</v>
      </c>
      <c r="C499" s="187">
        <v>121</v>
      </c>
      <c r="D499" s="144"/>
      <c r="E499" s="144"/>
      <c r="F499" s="144"/>
      <c r="G499" s="144"/>
      <c r="H499" s="144"/>
      <c r="I499" s="144"/>
    </row>
    <row r="500" s="539" customFormat="1" ht="16.5" customHeight="1" spans="1:9">
      <c r="A500" s="548" t="s">
        <v>957</v>
      </c>
      <c r="B500" s="511" t="s">
        <v>958</v>
      </c>
      <c r="C500" s="187">
        <v>0</v>
      </c>
      <c r="D500" s="144"/>
      <c r="E500" s="144"/>
      <c r="F500" s="144"/>
      <c r="G500" s="144"/>
      <c r="H500" s="144"/>
      <c r="I500" s="144"/>
    </row>
    <row r="501" s="539" customFormat="1" ht="16.5" customHeight="1" spans="1:9">
      <c r="A501" s="548" t="s">
        <v>959</v>
      </c>
      <c r="B501" s="511" t="s">
        <v>960</v>
      </c>
      <c r="C501" s="187">
        <v>0</v>
      </c>
      <c r="D501" s="144"/>
      <c r="E501" s="144"/>
      <c r="F501" s="144"/>
      <c r="G501" s="144"/>
      <c r="H501" s="144"/>
      <c r="I501" s="144"/>
    </row>
    <row r="502" s="539" customFormat="1" ht="16.5" customHeight="1" spans="1:9">
      <c r="A502" s="548" t="s">
        <v>961</v>
      </c>
      <c r="B502" s="511" t="s">
        <v>962</v>
      </c>
      <c r="C502" s="187">
        <v>0</v>
      </c>
      <c r="D502" s="144"/>
      <c r="E502" s="144"/>
      <c r="F502" s="144"/>
      <c r="G502" s="144"/>
      <c r="H502" s="144"/>
      <c r="I502" s="144"/>
    </row>
    <row r="503" s="539" customFormat="1" ht="16.5" customHeight="1" spans="1:9">
      <c r="A503" s="548" t="s">
        <v>963</v>
      </c>
      <c r="B503" s="511" t="s">
        <v>964</v>
      </c>
      <c r="C503" s="187">
        <v>582</v>
      </c>
      <c r="D503" s="144"/>
      <c r="E503" s="144"/>
      <c r="F503" s="144"/>
      <c r="G503" s="144"/>
      <c r="H503" s="144"/>
      <c r="I503" s="144"/>
    </row>
    <row r="504" s="539" customFormat="1" ht="16.5" customHeight="1" spans="1:9">
      <c r="A504" s="548" t="s">
        <v>965</v>
      </c>
      <c r="B504" s="511" t="s">
        <v>966</v>
      </c>
      <c r="C504" s="187">
        <v>0</v>
      </c>
      <c r="D504" s="144"/>
      <c r="E504" s="144"/>
      <c r="F504" s="144"/>
      <c r="G504" s="144"/>
      <c r="H504" s="144"/>
      <c r="I504" s="144"/>
    </row>
    <row r="505" s="539" customFormat="1" ht="16.5" customHeight="1" spans="1:9">
      <c r="A505" s="548" t="s">
        <v>967</v>
      </c>
      <c r="B505" s="511" t="s">
        <v>968</v>
      </c>
      <c r="C505" s="187">
        <v>1</v>
      </c>
      <c r="D505" s="144"/>
      <c r="E505" s="144"/>
      <c r="F505" s="144"/>
      <c r="G505" s="144"/>
      <c r="H505" s="144"/>
      <c r="I505" s="144"/>
    </row>
    <row r="506" s="539" customFormat="1" ht="16.5" customHeight="1" spans="1:9">
      <c r="A506" s="548" t="s">
        <v>969</v>
      </c>
      <c r="B506" s="511" t="s">
        <v>970</v>
      </c>
      <c r="C506" s="187">
        <v>18</v>
      </c>
      <c r="D506" s="144"/>
      <c r="E506" s="144"/>
      <c r="F506" s="144"/>
      <c r="G506" s="144"/>
      <c r="H506" s="144"/>
      <c r="I506" s="144"/>
    </row>
    <row r="507" s="539" customFormat="1" ht="16.5" customHeight="1" spans="1:9">
      <c r="A507" s="548" t="s">
        <v>971</v>
      </c>
      <c r="B507" s="511" t="s">
        <v>972</v>
      </c>
      <c r="C507" s="187">
        <v>0</v>
      </c>
      <c r="D507" s="144"/>
      <c r="E507" s="144"/>
      <c r="F507" s="144"/>
      <c r="G507" s="144"/>
      <c r="H507" s="144"/>
      <c r="I507" s="144"/>
    </row>
    <row r="508" s="539" customFormat="1" ht="16.5" customHeight="1" spans="1:9">
      <c r="A508" s="548" t="s">
        <v>973</v>
      </c>
      <c r="B508" s="511" t="s">
        <v>974</v>
      </c>
      <c r="C508" s="187">
        <v>67</v>
      </c>
      <c r="D508" s="144"/>
      <c r="E508" s="144"/>
      <c r="F508" s="144"/>
      <c r="G508" s="144"/>
      <c r="H508" s="144"/>
      <c r="I508" s="144"/>
    </row>
    <row r="509" s="539" customFormat="1" ht="16.5" customHeight="1" spans="1:9">
      <c r="A509" s="548" t="s">
        <v>975</v>
      </c>
      <c r="B509" s="511" t="s">
        <v>976</v>
      </c>
      <c r="C509" s="187">
        <v>1640</v>
      </c>
      <c r="D509" s="144"/>
      <c r="E509" s="144"/>
      <c r="F509" s="144"/>
      <c r="G509" s="144"/>
      <c r="H509" s="144"/>
      <c r="I509" s="144"/>
    </row>
    <row r="510" s="539" customFormat="1" ht="16.5" customHeight="1" spans="1:9">
      <c r="A510" s="550" t="s">
        <v>977</v>
      </c>
      <c r="B510" s="509" t="s">
        <v>978</v>
      </c>
      <c r="C510" s="510">
        <f>SUM(C511:C517)</f>
        <v>98</v>
      </c>
      <c r="D510" s="144"/>
      <c r="E510" s="144"/>
      <c r="F510" s="144"/>
      <c r="G510" s="144"/>
      <c r="H510" s="144"/>
      <c r="I510" s="144"/>
    </row>
    <row r="511" s="539" customFormat="1" ht="16.5" customHeight="1" spans="1:9">
      <c r="A511" s="548" t="s">
        <v>979</v>
      </c>
      <c r="B511" s="511" t="s">
        <v>137</v>
      </c>
      <c r="C511" s="187">
        <v>0</v>
      </c>
      <c r="D511" s="144"/>
      <c r="E511" s="144"/>
      <c r="F511" s="144"/>
      <c r="G511" s="144"/>
      <c r="H511" s="144"/>
      <c r="I511" s="144"/>
    </row>
    <row r="512" s="539" customFormat="1" ht="16.5" customHeight="1" spans="1:9">
      <c r="A512" s="548" t="s">
        <v>980</v>
      </c>
      <c r="B512" s="511" t="s">
        <v>139</v>
      </c>
      <c r="C512" s="187">
        <v>0</v>
      </c>
      <c r="D512" s="144"/>
      <c r="E512" s="144"/>
      <c r="F512" s="144"/>
      <c r="G512" s="144"/>
      <c r="H512" s="144"/>
      <c r="I512" s="144"/>
    </row>
    <row r="513" s="539" customFormat="1" ht="16.5" customHeight="1" spans="1:9">
      <c r="A513" s="548" t="s">
        <v>981</v>
      </c>
      <c r="B513" s="511" t="s">
        <v>141</v>
      </c>
      <c r="C513" s="187">
        <v>0</v>
      </c>
      <c r="D513" s="144"/>
      <c r="E513" s="144"/>
      <c r="F513" s="144"/>
      <c r="G513" s="144"/>
      <c r="H513" s="144"/>
      <c r="I513" s="144"/>
    </row>
    <row r="514" s="539" customFormat="1" ht="16.5" customHeight="1" spans="1:9">
      <c r="A514" s="548" t="s">
        <v>982</v>
      </c>
      <c r="B514" s="511" t="s">
        <v>983</v>
      </c>
      <c r="C514" s="187">
        <v>78</v>
      </c>
      <c r="D514" s="144"/>
      <c r="E514" s="144"/>
      <c r="F514" s="144"/>
      <c r="G514" s="144"/>
      <c r="H514" s="144"/>
      <c r="I514" s="144"/>
    </row>
    <row r="515" s="539" customFormat="1" ht="16.5" customHeight="1" spans="1:9">
      <c r="A515" s="548" t="s">
        <v>984</v>
      </c>
      <c r="B515" s="511" t="s">
        <v>985</v>
      </c>
      <c r="C515" s="187">
        <v>20</v>
      </c>
      <c r="D515" s="144"/>
      <c r="E515" s="144"/>
      <c r="F515" s="144"/>
      <c r="G515" s="144"/>
      <c r="H515" s="144"/>
      <c r="I515" s="144"/>
    </row>
    <row r="516" s="539" customFormat="1" ht="16.5" customHeight="1" spans="1:9">
      <c r="A516" s="548" t="s">
        <v>986</v>
      </c>
      <c r="B516" s="511" t="s">
        <v>987</v>
      </c>
      <c r="C516" s="187">
        <v>0</v>
      </c>
      <c r="D516" s="144"/>
      <c r="E516" s="144"/>
      <c r="F516" s="144"/>
      <c r="G516" s="144"/>
      <c r="H516" s="144"/>
      <c r="I516" s="144"/>
    </row>
    <row r="517" s="539" customFormat="1" ht="16.5" customHeight="1" spans="1:9">
      <c r="A517" s="548" t="s">
        <v>988</v>
      </c>
      <c r="B517" s="511" t="s">
        <v>989</v>
      </c>
      <c r="C517" s="187">
        <v>0</v>
      </c>
      <c r="D517" s="144"/>
      <c r="E517" s="144"/>
      <c r="F517" s="144"/>
      <c r="G517" s="144"/>
      <c r="H517" s="144"/>
      <c r="I517" s="144"/>
    </row>
    <row r="518" s="539" customFormat="1" ht="16.5" customHeight="1" spans="1:9">
      <c r="A518" s="550" t="s">
        <v>990</v>
      </c>
      <c r="B518" s="509" t="s">
        <v>991</v>
      </c>
      <c r="C518" s="510">
        <f>SUM(C519:C528)</f>
        <v>197</v>
      </c>
      <c r="D518" s="144"/>
      <c r="E518" s="144"/>
      <c r="F518" s="144"/>
      <c r="G518" s="144"/>
      <c r="H518" s="144"/>
      <c r="I518" s="144"/>
    </row>
    <row r="519" s="539" customFormat="1" ht="16.5" customHeight="1" spans="1:9">
      <c r="A519" s="548" t="s">
        <v>992</v>
      </c>
      <c r="B519" s="511" t="s">
        <v>137</v>
      </c>
      <c r="C519" s="187">
        <v>0</v>
      </c>
      <c r="D519" s="144"/>
      <c r="E519" s="144"/>
      <c r="F519" s="144"/>
      <c r="G519" s="144"/>
      <c r="H519" s="144"/>
      <c r="I519" s="144"/>
    </row>
    <row r="520" s="539" customFormat="1" ht="16.5" customHeight="1" spans="1:9">
      <c r="A520" s="548" t="s">
        <v>993</v>
      </c>
      <c r="B520" s="511" t="s">
        <v>139</v>
      </c>
      <c r="C520" s="187">
        <v>0</v>
      </c>
      <c r="D520" s="144"/>
      <c r="E520" s="144"/>
      <c r="F520" s="144"/>
      <c r="G520" s="144"/>
      <c r="H520" s="144"/>
      <c r="I520" s="144"/>
    </row>
    <row r="521" s="539" customFormat="1" ht="16.5" customHeight="1" spans="1:9">
      <c r="A521" s="548" t="s">
        <v>994</v>
      </c>
      <c r="B521" s="511" t="s">
        <v>141</v>
      </c>
      <c r="C521" s="187">
        <v>0</v>
      </c>
      <c r="D521" s="144"/>
      <c r="E521" s="144"/>
      <c r="F521" s="144"/>
      <c r="G521" s="144"/>
      <c r="H521" s="144"/>
      <c r="I521" s="144"/>
    </row>
    <row r="522" s="539" customFormat="1" ht="16.5" customHeight="1" spans="1:9">
      <c r="A522" s="548" t="s">
        <v>995</v>
      </c>
      <c r="B522" s="511" t="s">
        <v>996</v>
      </c>
      <c r="C522" s="187">
        <v>0</v>
      </c>
      <c r="D522" s="144"/>
      <c r="E522" s="144"/>
      <c r="F522" s="144"/>
      <c r="G522" s="144"/>
      <c r="H522" s="144"/>
      <c r="I522" s="144"/>
    </row>
    <row r="523" s="539" customFormat="1" ht="16.5" customHeight="1" spans="1:9">
      <c r="A523" s="548" t="s">
        <v>997</v>
      </c>
      <c r="B523" s="511" t="s">
        <v>998</v>
      </c>
      <c r="C523" s="187">
        <v>0</v>
      </c>
      <c r="D523" s="144"/>
      <c r="E523" s="144"/>
      <c r="F523" s="144"/>
      <c r="G523" s="144"/>
      <c r="H523" s="144"/>
      <c r="I523" s="144"/>
    </row>
    <row r="524" s="539" customFormat="1" ht="16.5" customHeight="1" spans="1:9">
      <c r="A524" s="548" t="s">
        <v>999</v>
      </c>
      <c r="B524" s="511" t="s">
        <v>1000</v>
      </c>
      <c r="C524" s="187">
        <v>0</v>
      </c>
      <c r="D524" s="144"/>
      <c r="E524" s="144"/>
      <c r="F524" s="144"/>
      <c r="G524" s="144"/>
      <c r="H524" s="144"/>
      <c r="I524" s="144"/>
    </row>
    <row r="525" s="539" customFormat="1" ht="16.5" customHeight="1" spans="1:9">
      <c r="A525" s="548" t="s">
        <v>1001</v>
      </c>
      <c r="B525" s="511" t="s">
        <v>1002</v>
      </c>
      <c r="C525" s="187">
        <v>58</v>
      </c>
      <c r="D525" s="144"/>
      <c r="E525" s="144"/>
      <c r="F525" s="144"/>
      <c r="G525" s="144"/>
      <c r="H525" s="144"/>
      <c r="I525" s="144"/>
    </row>
    <row r="526" s="539" customFormat="1" ht="16.5" customHeight="1" spans="1:9">
      <c r="A526" s="548" t="s">
        <v>1003</v>
      </c>
      <c r="B526" s="511" t="s">
        <v>1004</v>
      </c>
      <c r="C526" s="187">
        <v>139</v>
      </c>
      <c r="D526" s="144"/>
      <c r="E526" s="144"/>
      <c r="F526" s="144"/>
      <c r="G526" s="144"/>
      <c r="H526" s="144"/>
      <c r="I526" s="144"/>
    </row>
    <row r="527" s="539" customFormat="1" ht="16.5" customHeight="1" spans="1:9">
      <c r="A527" s="548" t="s">
        <v>1005</v>
      </c>
      <c r="B527" s="511" t="s">
        <v>1006</v>
      </c>
      <c r="C527" s="187">
        <v>0</v>
      </c>
      <c r="D527" s="144"/>
      <c r="E527" s="144"/>
      <c r="F527" s="144"/>
      <c r="G527" s="144"/>
      <c r="H527" s="144"/>
      <c r="I527" s="144"/>
    </row>
    <row r="528" s="539" customFormat="1" ht="16.5" customHeight="1" spans="1:9">
      <c r="A528" s="548" t="s">
        <v>1007</v>
      </c>
      <c r="B528" s="511" t="s">
        <v>1008</v>
      </c>
      <c r="C528" s="187">
        <v>0</v>
      </c>
      <c r="D528" s="144"/>
      <c r="E528" s="144"/>
      <c r="F528" s="144"/>
      <c r="G528" s="144"/>
      <c r="H528" s="144"/>
      <c r="I528" s="144"/>
    </row>
    <row r="529" s="539" customFormat="1" ht="16.5" customHeight="1" spans="1:9">
      <c r="A529" s="550" t="s">
        <v>1009</v>
      </c>
      <c r="B529" s="509" t="s">
        <v>1010</v>
      </c>
      <c r="C529" s="510">
        <f>SUM(C530:C537)</f>
        <v>0</v>
      </c>
      <c r="D529" s="144"/>
      <c r="E529" s="144"/>
      <c r="F529" s="144"/>
      <c r="G529" s="144"/>
      <c r="H529" s="144"/>
      <c r="I529" s="144"/>
    </row>
    <row r="530" s="539" customFormat="1" ht="16.5" customHeight="1" spans="1:9">
      <c r="A530" s="548" t="s">
        <v>1011</v>
      </c>
      <c r="B530" s="511" t="s">
        <v>137</v>
      </c>
      <c r="C530" s="187">
        <v>0</v>
      </c>
      <c r="D530" s="144"/>
      <c r="E530" s="144"/>
      <c r="F530" s="144"/>
      <c r="G530" s="144"/>
      <c r="H530" s="144"/>
      <c r="I530" s="144"/>
    </row>
    <row r="531" s="539" customFormat="1" ht="16.5" customHeight="1" spans="1:9">
      <c r="A531" s="548" t="s">
        <v>1012</v>
      </c>
      <c r="B531" s="511" t="s">
        <v>139</v>
      </c>
      <c r="C531" s="187">
        <v>0</v>
      </c>
      <c r="D531" s="144"/>
      <c r="E531" s="144"/>
      <c r="F531" s="144"/>
      <c r="G531" s="144"/>
      <c r="H531" s="144"/>
      <c r="I531" s="144"/>
    </row>
    <row r="532" s="539" customFormat="1" ht="16.5" customHeight="1" spans="1:9">
      <c r="A532" s="548" t="s">
        <v>1013</v>
      </c>
      <c r="B532" s="511" t="s">
        <v>141</v>
      </c>
      <c r="C532" s="187">
        <v>0</v>
      </c>
      <c r="D532" s="144"/>
      <c r="E532" s="144"/>
      <c r="F532" s="144"/>
      <c r="G532" s="144"/>
      <c r="H532" s="144"/>
      <c r="I532" s="144"/>
    </row>
    <row r="533" s="539" customFormat="1" ht="16.5" customHeight="1" spans="1:9">
      <c r="A533" s="548" t="s">
        <v>1014</v>
      </c>
      <c r="B533" s="511" t="s">
        <v>1015</v>
      </c>
      <c r="C533" s="187">
        <v>0</v>
      </c>
      <c r="D533" s="144"/>
      <c r="E533" s="144"/>
      <c r="F533" s="144"/>
      <c r="G533" s="144"/>
      <c r="H533" s="144"/>
      <c r="I533" s="144"/>
    </row>
    <row r="534" s="539" customFormat="1" ht="16.5" customHeight="1" spans="1:9">
      <c r="A534" s="548" t="s">
        <v>1016</v>
      </c>
      <c r="B534" s="511" t="s">
        <v>1017</v>
      </c>
      <c r="C534" s="187">
        <v>0</v>
      </c>
      <c r="D534" s="144"/>
      <c r="E534" s="144"/>
      <c r="F534" s="144"/>
      <c r="G534" s="144"/>
      <c r="H534" s="144"/>
      <c r="I534" s="144"/>
    </row>
    <row r="535" s="539" customFormat="1" ht="16.5" customHeight="1" spans="1:9">
      <c r="A535" s="548" t="s">
        <v>1018</v>
      </c>
      <c r="B535" s="511" t="s">
        <v>1019</v>
      </c>
      <c r="C535" s="187">
        <v>0</v>
      </c>
      <c r="D535" s="144"/>
      <c r="E535" s="144"/>
      <c r="F535" s="144"/>
      <c r="G535" s="144"/>
      <c r="H535" s="144"/>
      <c r="I535" s="144"/>
    </row>
    <row r="536" s="539" customFormat="1" ht="16.5" customHeight="1" spans="1:9">
      <c r="A536" s="548" t="s">
        <v>1020</v>
      </c>
      <c r="B536" s="511" t="s">
        <v>1021</v>
      </c>
      <c r="C536" s="187">
        <v>0</v>
      </c>
      <c r="D536" s="144"/>
      <c r="E536" s="144"/>
      <c r="F536" s="144"/>
      <c r="G536" s="144"/>
      <c r="H536" s="144"/>
      <c r="I536" s="144"/>
    </row>
    <row r="537" s="539" customFormat="1" ht="16.5" customHeight="1" spans="1:9">
      <c r="A537" s="548" t="s">
        <v>1022</v>
      </c>
      <c r="B537" s="511" t="s">
        <v>1023</v>
      </c>
      <c r="C537" s="187">
        <v>0</v>
      </c>
      <c r="D537" s="144"/>
      <c r="E537" s="144"/>
      <c r="F537" s="144"/>
      <c r="G537" s="144"/>
      <c r="H537" s="144"/>
      <c r="I537" s="144"/>
    </row>
    <row r="538" s="539" customFormat="1" ht="16.5" customHeight="1" spans="1:9">
      <c r="A538" s="550" t="s">
        <v>1024</v>
      </c>
      <c r="B538" s="509" t="s">
        <v>1025</v>
      </c>
      <c r="C538" s="510">
        <f>SUM(C539:C545)</f>
        <v>1105</v>
      </c>
      <c r="D538" s="144"/>
      <c r="E538" s="144"/>
      <c r="F538" s="144"/>
      <c r="G538" s="144"/>
      <c r="H538" s="144"/>
      <c r="I538" s="144"/>
    </row>
    <row r="539" s="539" customFormat="1" ht="16.5" customHeight="1" spans="1:9">
      <c r="A539" s="548" t="s">
        <v>1026</v>
      </c>
      <c r="B539" s="511" t="s">
        <v>137</v>
      </c>
      <c r="C539" s="187">
        <v>0</v>
      </c>
      <c r="D539" s="144"/>
      <c r="E539" s="144"/>
      <c r="F539" s="144"/>
      <c r="G539" s="144"/>
      <c r="H539" s="144"/>
      <c r="I539" s="144"/>
    </row>
    <row r="540" s="539" customFormat="1" ht="16.5" customHeight="1" spans="1:9">
      <c r="A540" s="548" t="s">
        <v>1027</v>
      </c>
      <c r="B540" s="511" t="s">
        <v>139</v>
      </c>
      <c r="C540" s="187">
        <v>0</v>
      </c>
      <c r="D540" s="144"/>
      <c r="E540" s="144"/>
      <c r="F540" s="144"/>
      <c r="G540" s="144"/>
      <c r="H540" s="144"/>
      <c r="I540" s="144"/>
    </row>
    <row r="541" s="539" customFormat="1" ht="16.5" customHeight="1" spans="1:9">
      <c r="A541" s="548" t="s">
        <v>1028</v>
      </c>
      <c r="B541" s="511" t="s">
        <v>141</v>
      </c>
      <c r="C541" s="187">
        <v>0</v>
      </c>
      <c r="D541" s="144"/>
      <c r="E541" s="144"/>
      <c r="F541" s="144"/>
      <c r="G541" s="144"/>
      <c r="H541" s="144"/>
      <c r="I541" s="144"/>
    </row>
    <row r="542" s="539" customFormat="1" ht="16.5" customHeight="1" spans="1:9">
      <c r="A542" s="548" t="s">
        <v>1029</v>
      </c>
      <c r="B542" s="511" t="s">
        <v>1030</v>
      </c>
      <c r="C542" s="187">
        <v>0</v>
      </c>
      <c r="D542" s="144"/>
      <c r="E542" s="144"/>
      <c r="F542" s="144"/>
      <c r="G542" s="144"/>
      <c r="H542" s="144"/>
      <c r="I542" s="144"/>
    </row>
    <row r="543" s="539" customFormat="1" ht="16.5" customHeight="1" spans="1:9">
      <c r="A543" s="548" t="s">
        <v>1031</v>
      </c>
      <c r="B543" s="511" t="s">
        <v>1032</v>
      </c>
      <c r="C543" s="187">
        <v>0</v>
      </c>
      <c r="D543" s="144"/>
      <c r="E543" s="144"/>
      <c r="F543" s="144"/>
      <c r="G543" s="144"/>
      <c r="H543" s="144"/>
      <c r="I543" s="144"/>
    </row>
    <row r="544" s="539" customFormat="1" ht="16.5" customHeight="1" spans="1:9">
      <c r="A544" s="548" t="s">
        <v>1033</v>
      </c>
      <c r="B544" s="511" t="s">
        <v>1034</v>
      </c>
      <c r="C544" s="187">
        <v>1090</v>
      </c>
      <c r="D544" s="144"/>
      <c r="E544" s="144"/>
      <c r="F544" s="144"/>
      <c r="G544" s="144"/>
      <c r="H544" s="144"/>
      <c r="I544" s="144"/>
    </row>
    <row r="545" s="539" customFormat="1" ht="16.5" customHeight="1" spans="1:9">
      <c r="A545" s="548" t="s">
        <v>1035</v>
      </c>
      <c r="B545" s="511" t="s">
        <v>1036</v>
      </c>
      <c r="C545" s="187">
        <v>15</v>
      </c>
      <c r="D545" s="144"/>
      <c r="E545" s="144"/>
      <c r="F545" s="144"/>
      <c r="G545" s="144"/>
      <c r="H545" s="144"/>
      <c r="I545" s="144"/>
    </row>
    <row r="546" s="539" customFormat="1" ht="16.5" customHeight="1" spans="1:9">
      <c r="A546" s="550" t="s">
        <v>1037</v>
      </c>
      <c r="B546" s="509" t="s">
        <v>1038</v>
      </c>
      <c r="C546" s="510">
        <f>SUM(C547:C549)</f>
        <v>0</v>
      </c>
      <c r="D546" s="144"/>
      <c r="E546" s="144"/>
      <c r="F546" s="144"/>
      <c r="G546" s="144"/>
      <c r="H546" s="144"/>
      <c r="I546" s="144"/>
    </row>
    <row r="547" s="539" customFormat="1" ht="16.5" customHeight="1" spans="1:9">
      <c r="A547" s="548" t="s">
        <v>1039</v>
      </c>
      <c r="B547" s="511" t="s">
        <v>1040</v>
      </c>
      <c r="C547" s="187">
        <v>0</v>
      </c>
      <c r="D547" s="144"/>
      <c r="E547" s="144"/>
      <c r="F547" s="144"/>
      <c r="G547" s="144"/>
      <c r="H547" s="144"/>
      <c r="I547" s="144"/>
    </row>
    <row r="548" s="539" customFormat="1" ht="16.5" customHeight="1" spans="1:9">
      <c r="A548" s="548" t="s">
        <v>1041</v>
      </c>
      <c r="B548" s="511" t="s">
        <v>1042</v>
      </c>
      <c r="C548" s="187">
        <v>0</v>
      </c>
      <c r="D548" s="144"/>
      <c r="E548" s="144"/>
      <c r="F548" s="144"/>
      <c r="G548" s="144"/>
      <c r="H548" s="144"/>
      <c r="I548" s="144"/>
    </row>
    <row r="549" s="539" customFormat="1" ht="16.5" customHeight="1" spans="1:9">
      <c r="A549" s="548" t="s">
        <v>1043</v>
      </c>
      <c r="B549" s="511" t="s">
        <v>1044</v>
      </c>
      <c r="C549" s="187">
        <v>0</v>
      </c>
      <c r="D549" s="144"/>
      <c r="E549" s="144"/>
      <c r="F549" s="144"/>
      <c r="G549" s="144"/>
      <c r="H549" s="144"/>
      <c r="I549" s="144"/>
    </row>
    <row r="550" s="539" customFormat="1" ht="16.5" customHeight="1" spans="1:9">
      <c r="A550" s="549" t="s">
        <v>1045</v>
      </c>
      <c r="B550" s="506" t="s">
        <v>1046</v>
      </c>
      <c r="C550" s="507">
        <f>C551+C570+C578+C580+C589+C593+C603+C612+C619+C627+C636+C641+C644+C647+C650+C653+C656+C660+C664+C672+C675</f>
        <v>69625</v>
      </c>
      <c r="D550" s="144"/>
      <c r="E550" s="144"/>
      <c r="F550" s="144"/>
      <c r="G550" s="144"/>
      <c r="H550" s="144"/>
      <c r="I550" s="144"/>
    </row>
    <row r="551" s="539" customFormat="1" ht="16.5" customHeight="1" spans="1:9">
      <c r="A551" s="550" t="s">
        <v>1047</v>
      </c>
      <c r="B551" s="509" t="s">
        <v>1048</v>
      </c>
      <c r="C551" s="510">
        <f>SUM(C552:C569)</f>
        <v>1582</v>
      </c>
      <c r="D551" s="144"/>
      <c r="E551" s="144"/>
      <c r="F551" s="144"/>
      <c r="G551" s="144"/>
      <c r="H551" s="144"/>
      <c r="I551" s="144"/>
    </row>
    <row r="552" s="539" customFormat="1" ht="16.5" customHeight="1" spans="1:9">
      <c r="A552" s="548" t="s">
        <v>1049</v>
      </c>
      <c r="B552" s="511" t="s">
        <v>137</v>
      </c>
      <c r="C552" s="187">
        <v>947</v>
      </c>
      <c r="D552" s="144"/>
      <c r="E552" s="144"/>
      <c r="F552" s="144"/>
      <c r="G552" s="144"/>
      <c r="H552" s="144"/>
      <c r="I552" s="144"/>
    </row>
    <row r="553" s="539" customFormat="1" ht="16.5" customHeight="1" spans="1:9">
      <c r="A553" s="548" t="s">
        <v>1050</v>
      </c>
      <c r="B553" s="511" t="s">
        <v>139</v>
      </c>
      <c r="C553" s="187">
        <v>109</v>
      </c>
      <c r="D553" s="144"/>
      <c r="E553" s="144"/>
      <c r="F553" s="144"/>
      <c r="G553" s="144"/>
      <c r="H553" s="144"/>
      <c r="I553" s="144"/>
    </row>
    <row r="554" s="539" customFormat="1" ht="16.5" customHeight="1" spans="1:9">
      <c r="A554" s="548" t="s">
        <v>1051</v>
      </c>
      <c r="B554" s="511" t="s">
        <v>141</v>
      </c>
      <c r="C554" s="187">
        <v>0</v>
      </c>
      <c r="D554" s="144"/>
      <c r="E554" s="144"/>
      <c r="F554" s="144"/>
      <c r="G554" s="144"/>
      <c r="H554" s="144"/>
      <c r="I554" s="144"/>
    </row>
    <row r="555" s="539" customFormat="1" ht="16.5" customHeight="1" spans="1:9">
      <c r="A555" s="548" t="s">
        <v>1052</v>
      </c>
      <c r="B555" s="511" t="s">
        <v>1053</v>
      </c>
      <c r="C555" s="187">
        <v>0</v>
      </c>
      <c r="D555" s="144"/>
      <c r="E555" s="144"/>
      <c r="F555" s="144"/>
      <c r="G555" s="144"/>
      <c r="H555" s="144"/>
      <c r="I555" s="144"/>
    </row>
    <row r="556" s="539" customFormat="1" ht="16.5" customHeight="1" spans="1:9">
      <c r="A556" s="548" t="s">
        <v>1054</v>
      </c>
      <c r="B556" s="511" t="s">
        <v>1055</v>
      </c>
      <c r="C556" s="187">
        <v>0</v>
      </c>
      <c r="D556" s="144"/>
      <c r="E556" s="144"/>
      <c r="F556" s="144"/>
      <c r="G556" s="144"/>
      <c r="H556" s="144"/>
      <c r="I556" s="144"/>
    </row>
    <row r="557" s="539" customFormat="1" ht="16.5" customHeight="1" spans="1:9">
      <c r="A557" s="548" t="s">
        <v>1056</v>
      </c>
      <c r="B557" s="511" t="s">
        <v>1057</v>
      </c>
      <c r="C557" s="187">
        <v>309</v>
      </c>
      <c r="D557" s="144"/>
      <c r="E557" s="144"/>
      <c r="F557" s="144"/>
      <c r="G557" s="144"/>
      <c r="H557" s="144"/>
      <c r="I557" s="144"/>
    </row>
    <row r="558" s="539" customFormat="1" ht="16.5" customHeight="1" spans="1:9">
      <c r="A558" s="548" t="s">
        <v>1058</v>
      </c>
      <c r="B558" s="511" t="s">
        <v>1059</v>
      </c>
      <c r="C558" s="187">
        <v>0</v>
      </c>
      <c r="D558" s="144"/>
      <c r="E558" s="144"/>
      <c r="F558" s="144"/>
      <c r="G558" s="144"/>
      <c r="H558" s="144"/>
      <c r="I558" s="144"/>
    </row>
    <row r="559" s="539" customFormat="1" ht="16.5" customHeight="1" spans="1:9">
      <c r="A559" s="548" t="s">
        <v>1060</v>
      </c>
      <c r="B559" s="511" t="s">
        <v>238</v>
      </c>
      <c r="C559" s="187">
        <v>0</v>
      </c>
      <c r="D559" s="144"/>
      <c r="E559" s="144"/>
      <c r="F559" s="144"/>
      <c r="G559" s="144"/>
      <c r="H559" s="144"/>
      <c r="I559" s="144"/>
    </row>
    <row r="560" s="539" customFormat="1" ht="16.5" customHeight="1" spans="1:9">
      <c r="A560" s="548" t="s">
        <v>1061</v>
      </c>
      <c r="B560" s="511" t="s">
        <v>1062</v>
      </c>
      <c r="C560" s="187">
        <v>44</v>
      </c>
      <c r="D560" s="144"/>
      <c r="E560" s="144"/>
      <c r="F560" s="144"/>
      <c r="G560" s="144"/>
      <c r="H560" s="144"/>
      <c r="I560" s="144"/>
    </row>
    <row r="561" s="539" customFormat="1" ht="16.5" customHeight="1" spans="1:9">
      <c r="A561" s="548" t="s">
        <v>1063</v>
      </c>
      <c r="B561" s="511" t="s">
        <v>1064</v>
      </c>
      <c r="C561" s="187">
        <v>0</v>
      </c>
      <c r="D561" s="144"/>
      <c r="E561" s="144"/>
      <c r="F561" s="144"/>
      <c r="G561" s="144"/>
      <c r="H561" s="144"/>
      <c r="I561" s="144"/>
    </row>
    <row r="562" s="539" customFormat="1" ht="16.5" customHeight="1" spans="1:9">
      <c r="A562" s="548" t="s">
        <v>1065</v>
      </c>
      <c r="B562" s="511" t="s">
        <v>1066</v>
      </c>
      <c r="C562" s="187">
        <v>0</v>
      </c>
      <c r="D562" s="144"/>
      <c r="E562" s="144"/>
      <c r="F562" s="144"/>
      <c r="G562" s="144"/>
      <c r="H562" s="144"/>
      <c r="I562" s="144"/>
    </row>
    <row r="563" s="539" customFormat="1" ht="16.5" customHeight="1" spans="1:9">
      <c r="A563" s="548" t="s">
        <v>1067</v>
      </c>
      <c r="B563" s="511" t="s">
        <v>1068</v>
      </c>
      <c r="C563" s="187">
        <v>0</v>
      </c>
      <c r="D563" s="144"/>
      <c r="E563" s="144"/>
      <c r="F563" s="144"/>
      <c r="G563" s="144"/>
      <c r="H563" s="144"/>
      <c r="I563" s="144"/>
    </row>
    <row r="564" s="539" customFormat="1" ht="16.5" customHeight="1" spans="1:9">
      <c r="A564" s="548" t="s">
        <v>1069</v>
      </c>
      <c r="B564" s="511" t="s">
        <v>1070</v>
      </c>
      <c r="C564" s="187">
        <v>0</v>
      </c>
      <c r="D564" s="144"/>
      <c r="E564" s="144"/>
      <c r="F564" s="144"/>
      <c r="G564" s="144"/>
      <c r="H564" s="144"/>
      <c r="I564" s="144"/>
    </row>
    <row r="565" s="539" customFormat="1" ht="16.5" customHeight="1" spans="1:9">
      <c r="A565" s="548" t="s">
        <v>1071</v>
      </c>
      <c r="B565" s="511" t="s">
        <v>1072</v>
      </c>
      <c r="C565" s="187">
        <v>0</v>
      </c>
      <c r="D565" s="144"/>
      <c r="E565" s="144"/>
      <c r="F565" s="144"/>
      <c r="G565" s="144"/>
      <c r="H565" s="144"/>
      <c r="I565" s="144"/>
    </row>
    <row r="566" s="539" customFormat="1" ht="16.5" customHeight="1" spans="1:9">
      <c r="A566" s="548" t="s">
        <v>1073</v>
      </c>
      <c r="B566" s="511" t="s">
        <v>1074</v>
      </c>
      <c r="C566" s="187">
        <v>0</v>
      </c>
      <c r="D566" s="144"/>
      <c r="E566" s="144"/>
      <c r="F566" s="144"/>
      <c r="G566" s="144"/>
      <c r="H566" s="144"/>
      <c r="I566" s="144"/>
    </row>
    <row r="567" s="539" customFormat="1" ht="16.5" customHeight="1" spans="1:9">
      <c r="A567" s="548" t="s">
        <v>1075</v>
      </c>
      <c r="B567" s="511" t="s">
        <v>1076</v>
      </c>
      <c r="C567" s="187">
        <v>0</v>
      </c>
      <c r="D567" s="144"/>
      <c r="E567" s="144"/>
      <c r="F567" s="144"/>
      <c r="G567" s="144"/>
      <c r="H567" s="144"/>
      <c r="I567" s="144"/>
    </row>
    <row r="568" s="539" customFormat="1" ht="16.5" customHeight="1" spans="1:9">
      <c r="A568" s="548" t="s">
        <v>1077</v>
      </c>
      <c r="B568" s="511" t="s">
        <v>155</v>
      </c>
      <c r="C568" s="187">
        <v>50</v>
      </c>
      <c r="D568" s="144"/>
      <c r="E568" s="144"/>
      <c r="F568" s="144"/>
      <c r="G568" s="144"/>
      <c r="H568" s="144"/>
      <c r="I568" s="144"/>
    </row>
    <row r="569" s="539" customFormat="1" ht="16.5" customHeight="1" spans="1:9">
      <c r="A569" s="548" t="s">
        <v>1078</v>
      </c>
      <c r="B569" s="511" t="s">
        <v>1079</v>
      </c>
      <c r="C569" s="187">
        <v>123</v>
      </c>
      <c r="D569" s="144"/>
      <c r="E569" s="144"/>
      <c r="F569" s="144"/>
      <c r="G569" s="144"/>
      <c r="H569" s="144"/>
      <c r="I569" s="144"/>
    </row>
    <row r="570" s="539" customFormat="1" ht="16.5" customHeight="1" spans="1:9">
      <c r="A570" s="550" t="s">
        <v>1080</v>
      </c>
      <c r="B570" s="509" t="s">
        <v>1081</v>
      </c>
      <c r="C570" s="510">
        <f>SUM(C571:C577)</f>
        <v>2495</v>
      </c>
      <c r="D570" s="144"/>
      <c r="E570" s="144"/>
      <c r="F570" s="144"/>
      <c r="G570" s="144"/>
      <c r="H570" s="144"/>
      <c r="I570" s="144"/>
    </row>
    <row r="571" s="539" customFormat="1" ht="16.5" customHeight="1" spans="1:9">
      <c r="A571" s="548" t="s">
        <v>1082</v>
      </c>
      <c r="B571" s="511" t="s">
        <v>137</v>
      </c>
      <c r="C571" s="187">
        <v>322</v>
      </c>
      <c r="D571" s="144"/>
      <c r="E571" s="144"/>
      <c r="F571" s="144"/>
      <c r="G571" s="144"/>
      <c r="H571" s="144"/>
      <c r="I571" s="144"/>
    </row>
    <row r="572" s="539" customFormat="1" ht="16.5" customHeight="1" spans="1:9">
      <c r="A572" s="548" t="s">
        <v>1083</v>
      </c>
      <c r="B572" s="511" t="s">
        <v>139</v>
      </c>
      <c r="C572" s="187">
        <v>0</v>
      </c>
      <c r="D572" s="144"/>
      <c r="E572" s="144"/>
      <c r="F572" s="144"/>
      <c r="G572" s="144"/>
      <c r="H572" s="144"/>
      <c r="I572" s="144"/>
    </row>
    <row r="573" s="539" customFormat="1" ht="16.5" customHeight="1" spans="1:9">
      <c r="A573" s="548" t="s">
        <v>1084</v>
      </c>
      <c r="B573" s="511" t="s">
        <v>141</v>
      </c>
      <c r="C573" s="187">
        <v>0</v>
      </c>
      <c r="D573" s="144"/>
      <c r="E573" s="144"/>
      <c r="F573" s="144"/>
      <c r="G573" s="144"/>
      <c r="H573" s="144"/>
      <c r="I573" s="144"/>
    </row>
    <row r="574" s="539" customFormat="1" ht="16.5" customHeight="1" spans="1:9">
      <c r="A574" s="548" t="s">
        <v>1085</v>
      </c>
      <c r="B574" s="511" t="s">
        <v>1086</v>
      </c>
      <c r="C574" s="187">
        <v>0</v>
      </c>
      <c r="D574" s="144"/>
      <c r="E574" s="144"/>
      <c r="F574" s="144"/>
      <c r="G574" s="144"/>
      <c r="H574" s="144"/>
      <c r="I574" s="144"/>
    </row>
    <row r="575" s="539" customFormat="1" ht="16.5" customHeight="1" spans="1:9">
      <c r="A575" s="548" t="s">
        <v>1087</v>
      </c>
      <c r="B575" s="511" t="s">
        <v>1088</v>
      </c>
      <c r="C575" s="187">
        <v>0</v>
      </c>
      <c r="D575" s="144"/>
      <c r="E575" s="144"/>
      <c r="F575" s="144"/>
      <c r="G575" s="144"/>
      <c r="H575" s="144"/>
      <c r="I575" s="144"/>
    </row>
    <row r="576" s="539" customFormat="1" ht="16.5" customHeight="1" spans="1:9">
      <c r="A576" s="548" t="s">
        <v>1089</v>
      </c>
      <c r="B576" s="511" t="s">
        <v>1090</v>
      </c>
      <c r="C576" s="187">
        <v>1545</v>
      </c>
      <c r="D576" s="144"/>
      <c r="E576" s="144"/>
      <c r="F576" s="144"/>
      <c r="G576" s="144"/>
      <c r="H576" s="144"/>
      <c r="I576" s="144"/>
    </row>
    <row r="577" s="539" customFormat="1" ht="16.5" customHeight="1" spans="1:9">
      <c r="A577" s="548" t="s">
        <v>1091</v>
      </c>
      <c r="B577" s="511" t="s">
        <v>1092</v>
      </c>
      <c r="C577" s="187">
        <v>628</v>
      </c>
      <c r="D577" s="144"/>
      <c r="E577" s="144"/>
      <c r="F577" s="144"/>
      <c r="G577" s="144"/>
      <c r="H577" s="144"/>
      <c r="I577" s="144"/>
    </row>
    <row r="578" s="539" customFormat="1" ht="16.5" customHeight="1" spans="1:9">
      <c r="A578" s="550" t="s">
        <v>1093</v>
      </c>
      <c r="B578" s="509" t="s">
        <v>1094</v>
      </c>
      <c r="C578" s="510">
        <f>C579</f>
        <v>0</v>
      </c>
      <c r="D578" s="144"/>
      <c r="E578" s="144"/>
      <c r="F578" s="144"/>
      <c r="G578" s="144"/>
      <c r="H578" s="144"/>
      <c r="I578" s="144"/>
    </row>
    <row r="579" s="542" customFormat="1" ht="16.5" customHeight="1" spans="1:9">
      <c r="A579" s="548" t="s">
        <v>1095</v>
      </c>
      <c r="B579" s="511" t="s">
        <v>1096</v>
      </c>
      <c r="C579" s="187">
        <v>0</v>
      </c>
      <c r="D579" s="144"/>
      <c r="E579" s="144"/>
      <c r="F579" s="144"/>
      <c r="G579" s="144"/>
      <c r="H579" s="144"/>
      <c r="I579" s="144"/>
    </row>
    <row r="580" s="542" customFormat="1" ht="16.5" customHeight="1" spans="1:9">
      <c r="A580" s="550" t="s">
        <v>1097</v>
      </c>
      <c r="B580" s="509" t="s">
        <v>1098</v>
      </c>
      <c r="C580" s="510">
        <f>SUM(C581:C588)</f>
        <v>31577</v>
      </c>
      <c r="D580" s="144"/>
      <c r="E580" s="144"/>
      <c r="F580" s="144"/>
      <c r="G580" s="144"/>
      <c r="H580" s="144"/>
      <c r="I580" s="144"/>
    </row>
    <row r="581" s="539" customFormat="1" ht="16.5" customHeight="1" spans="1:9">
      <c r="A581" s="548" t="s">
        <v>1099</v>
      </c>
      <c r="B581" s="511" t="s">
        <v>1100</v>
      </c>
      <c r="C581" s="187">
        <v>3599</v>
      </c>
      <c r="D581" s="144"/>
      <c r="E581" s="144"/>
      <c r="F581" s="144"/>
      <c r="G581" s="144"/>
      <c r="H581" s="144"/>
      <c r="I581" s="144"/>
    </row>
    <row r="582" s="539" customFormat="1" ht="16.5" customHeight="1" spans="1:9">
      <c r="A582" s="548" t="s">
        <v>1101</v>
      </c>
      <c r="B582" s="511" t="s">
        <v>1102</v>
      </c>
      <c r="C582" s="187">
        <v>7882</v>
      </c>
      <c r="D582" s="144"/>
      <c r="E582" s="144"/>
      <c r="F582" s="144"/>
      <c r="G582" s="144"/>
      <c r="H582" s="144"/>
      <c r="I582" s="144"/>
    </row>
    <row r="583" s="539" customFormat="1" ht="16.5" customHeight="1" spans="1:9">
      <c r="A583" s="548" t="s">
        <v>1103</v>
      </c>
      <c r="B583" s="511" t="s">
        <v>1104</v>
      </c>
      <c r="C583" s="187">
        <v>0</v>
      </c>
      <c r="D583" s="144"/>
      <c r="E583" s="144"/>
      <c r="F583" s="144"/>
      <c r="G583" s="144"/>
      <c r="H583" s="144"/>
      <c r="I583" s="144"/>
    </row>
    <row r="584" s="539" customFormat="1" ht="16.5" customHeight="1" spans="1:9">
      <c r="A584" s="548" t="s">
        <v>1105</v>
      </c>
      <c r="B584" s="511" t="s">
        <v>1106</v>
      </c>
      <c r="C584" s="187">
        <v>13916</v>
      </c>
      <c r="D584" s="144"/>
      <c r="E584" s="144"/>
      <c r="F584" s="144"/>
      <c r="G584" s="144"/>
      <c r="H584" s="144"/>
      <c r="I584" s="144"/>
    </row>
    <row r="585" s="539" customFormat="1" ht="16.5" customHeight="1" spans="1:9">
      <c r="A585" s="548" t="s">
        <v>1107</v>
      </c>
      <c r="B585" s="511" t="s">
        <v>1108</v>
      </c>
      <c r="C585" s="187">
        <v>6180</v>
      </c>
      <c r="D585" s="144"/>
      <c r="E585" s="144"/>
      <c r="F585" s="144"/>
      <c r="G585" s="144"/>
      <c r="H585" s="144"/>
      <c r="I585" s="144"/>
    </row>
    <row r="586" s="542" customFormat="1" ht="16.5" customHeight="1" spans="1:9">
      <c r="A586" s="548" t="s">
        <v>1109</v>
      </c>
      <c r="B586" s="511" t="s">
        <v>1110</v>
      </c>
      <c r="C586" s="187">
        <v>0</v>
      </c>
      <c r="D586" s="144"/>
      <c r="E586" s="144"/>
      <c r="F586" s="144"/>
      <c r="G586" s="144"/>
      <c r="H586" s="144"/>
      <c r="I586" s="144"/>
    </row>
    <row r="587" s="542" customFormat="1" ht="16.5" customHeight="1" spans="1:9">
      <c r="A587" s="548" t="s">
        <v>1111</v>
      </c>
      <c r="B587" s="511" t="s">
        <v>1112</v>
      </c>
      <c r="C587" s="187">
        <v>0</v>
      </c>
      <c r="D587" s="144"/>
      <c r="E587" s="144"/>
      <c r="F587" s="144"/>
      <c r="G587" s="144"/>
      <c r="H587" s="144"/>
      <c r="I587" s="144"/>
    </row>
    <row r="588" s="542" customFormat="1" ht="16.5" customHeight="1" spans="1:9">
      <c r="A588" s="548" t="s">
        <v>1113</v>
      </c>
      <c r="B588" s="511" t="s">
        <v>1114</v>
      </c>
      <c r="C588" s="187">
        <v>0</v>
      </c>
      <c r="D588" s="144"/>
      <c r="E588" s="144"/>
      <c r="F588" s="144"/>
      <c r="G588" s="144"/>
      <c r="H588" s="144"/>
      <c r="I588" s="144"/>
    </row>
    <row r="589" s="539" customFormat="1" ht="16.5" customHeight="1" spans="1:9">
      <c r="A589" s="550" t="s">
        <v>1115</v>
      </c>
      <c r="B589" s="509" t="s">
        <v>1116</v>
      </c>
      <c r="C589" s="510">
        <f>SUM(C590:C592)</f>
        <v>0</v>
      </c>
      <c r="D589" s="144"/>
      <c r="E589" s="144"/>
      <c r="F589" s="144"/>
      <c r="G589" s="144"/>
      <c r="H589" s="144"/>
      <c r="I589" s="144"/>
    </row>
    <row r="590" s="539" customFormat="1" ht="16.5" customHeight="1" spans="1:9">
      <c r="A590" s="548" t="s">
        <v>1117</v>
      </c>
      <c r="B590" s="511" t="s">
        <v>1118</v>
      </c>
      <c r="C590" s="187">
        <v>0</v>
      </c>
      <c r="D590" s="144"/>
      <c r="E590" s="144"/>
      <c r="F590" s="144"/>
      <c r="G590" s="144"/>
      <c r="H590" s="144"/>
      <c r="I590" s="144"/>
    </row>
    <row r="591" s="539" customFormat="1" ht="16.5" customHeight="1" spans="1:9">
      <c r="A591" s="548" t="s">
        <v>1119</v>
      </c>
      <c r="B591" s="511" t="s">
        <v>1120</v>
      </c>
      <c r="C591" s="187">
        <v>0</v>
      </c>
      <c r="D591" s="144"/>
      <c r="E591" s="144"/>
      <c r="F591" s="144"/>
      <c r="G591" s="144"/>
      <c r="H591" s="144"/>
      <c r="I591" s="144"/>
    </row>
    <row r="592" s="539" customFormat="1" ht="16.5" customHeight="1" spans="1:9">
      <c r="A592" s="548" t="s">
        <v>1121</v>
      </c>
      <c r="B592" s="511" t="s">
        <v>1122</v>
      </c>
      <c r="C592" s="187">
        <v>0</v>
      </c>
      <c r="D592" s="144"/>
      <c r="E592" s="144"/>
      <c r="F592" s="144"/>
      <c r="G592" s="144"/>
      <c r="H592" s="144"/>
      <c r="I592" s="144"/>
    </row>
    <row r="593" s="539" customFormat="1" ht="16.5" customHeight="1" spans="1:9">
      <c r="A593" s="550" t="s">
        <v>1123</v>
      </c>
      <c r="B593" s="509" t="s">
        <v>1124</v>
      </c>
      <c r="C593" s="510">
        <f>SUM(C594:C602)</f>
        <v>6958</v>
      </c>
      <c r="D593" s="144"/>
      <c r="E593" s="144"/>
      <c r="F593" s="144"/>
      <c r="G593" s="144"/>
      <c r="H593" s="144"/>
      <c r="I593" s="144"/>
    </row>
    <row r="594" s="539" customFormat="1" ht="16.5" customHeight="1" spans="1:9">
      <c r="A594" s="548" t="s">
        <v>1125</v>
      </c>
      <c r="B594" s="511" t="s">
        <v>1126</v>
      </c>
      <c r="C594" s="187">
        <v>500</v>
      </c>
      <c r="D594" s="144"/>
      <c r="E594" s="144"/>
      <c r="F594" s="144"/>
      <c r="G594" s="144"/>
      <c r="H594" s="144"/>
      <c r="I594" s="144"/>
    </row>
    <row r="595" s="539" customFormat="1" ht="16.5" customHeight="1" spans="1:9">
      <c r="A595" s="548" t="s">
        <v>1127</v>
      </c>
      <c r="B595" s="511" t="s">
        <v>1128</v>
      </c>
      <c r="C595" s="187">
        <v>0</v>
      </c>
      <c r="D595" s="144"/>
      <c r="E595" s="144"/>
      <c r="F595" s="144"/>
      <c r="G595" s="144"/>
      <c r="H595" s="144"/>
      <c r="I595" s="144"/>
    </row>
    <row r="596" s="539" customFormat="1" ht="16.5" customHeight="1" spans="1:9">
      <c r="A596" s="548" t="s">
        <v>1129</v>
      </c>
      <c r="B596" s="511" t="s">
        <v>1130</v>
      </c>
      <c r="C596" s="187">
        <v>1962</v>
      </c>
      <c r="D596" s="144"/>
      <c r="E596" s="144"/>
      <c r="F596" s="144"/>
      <c r="G596" s="144"/>
      <c r="H596" s="144"/>
      <c r="I596" s="144"/>
    </row>
    <row r="597" s="539" customFormat="1" ht="16.5" customHeight="1" spans="1:9">
      <c r="A597" s="548" t="s">
        <v>1131</v>
      </c>
      <c r="B597" s="511" t="s">
        <v>1132</v>
      </c>
      <c r="C597" s="187">
        <v>4257</v>
      </c>
      <c r="D597" s="144"/>
      <c r="E597" s="144"/>
      <c r="F597" s="144"/>
      <c r="G597" s="144"/>
      <c r="H597" s="144"/>
      <c r="I597" s="144"/>
    </row>
    <row r="598" s="539" customFormat="1" ht="16.5" customHeight="1" spans="1:9">
      <c r="A598" s="548" t="s">
        <v>1133</v>
      </c>
      <c r="B598" s="511" t="s">
        <v>1134</v>
      </c>
      <c r="C598" s="187">
        <v>50</v>
      </c>
      <c r="D598" s="144"/>
      <c r="E598" s="144"/>
      <c r="F598" s="144"/>
      <c r="G598" s="144"/>
      <c r="H598" s="144"/>
      <c r="I598" s="144"/>
    </row>
    <row r="599" s="539" customFormat="1" ht="16.5" customHeight="1" spans="1:9">
      <c r="A599" s="548" t="s">
        <v>1135</v>
      </c>
      <c r="B599" s="511" t="s">
        <v>1136</v>
      </c>
      <c r="C599" s="187">
        <v>40</v>
      </c>
      <c r="D599" s="144"/>
      <c r="E599" s="144"/>
      <c r="F599" s="144"/>
      <c r="G599" s="144"/>
      <c r="H599" s="144"/>
      <c r="I599" s="144"/>
    </row>
    <row r="600" s="539" customFormat="1" ht="16.5" customHeight="1" spans="1:9">
      <c r="A600" s="548" t="s">
        <v>1137</v>
      </c>
      <c r="B600" s="511" t="s">
        <v>1138</v>
      </c>
      <c r="C600" s="187">
        <v>0</v>
      </c>
      <c r="D600" s="144"/>
      <c r="E600" s="144"/>
      <c r="F600" s="144"/>
      <c r="G600" s="144"/>
      <c r="H600" s="144"/>
      <c r="I600" s="144"/>
    </row>
    <row r="601" s="539" customFormat="1" ht="16.5" customHeight="1" spans="1:9">
      <c r="A601" s="548" t="s">
        <v>1139</v>
      </c>
      <c r="B601" s="511" t="s">
        <v>1140</v>
      </c>
      <c r="C601" s="187">
        <v>0</v>
      </c>
      <c r="D601" s="144"/>
      <c r="E601" s="144"/>
      <c r="F601" s="144"/>
      <c r="G601" s="144"/>
      <c r="H601" s="144"/>
      <c r="I601" s="144"/>
    </row>
    <row r="602" s="539" customFormat="1" ht="16.5" customHeight="1" spans="1:9">
      <c r="A602" s="548" t="s">
        <v>1141</v>
      </c>
      <c r="B602" s="511" t="s">
        <v>1142</v>
      </c>
      <c r="C602" s="187">
        <v>149</v>
      </c>
      <c r="D602" s="144"/>
      <c r="E602" s="144"/>
      <c r="F602" s="144"/>
      <c r="G602" s="144"/>
      <c r="H602" s="144"/>
      <c r="I602" s="144"/>
    </row>
    <row r="603" s="539" customFormat="1" ht="16.5" customHeight="1" spans="1:9">
      <c r="A603" s="550" t="s">
        <v>1143</v>
      </c>
      <c r="B603" s="509" t="s">
        <v>1144</v>
      </c>
      <c r="C603" s="510">
        <f>SUM(C604:C611)</f>
        <v>5862</v>
      </c>
      <c r="D603" s="144"/>
      <c r="E603" s="144"/>
      <c r="F603" s="144"/>
      <c r="G603" s="144"/>
      <c r="H603" s="144"/>
      <c r="I603" s="144"/>
    </row>
    <row r="604" s="539" customFormat="1" ht="16.5" customHeight="1" spans="1:9">
      <c r="A604" s="548" t="s">
        <v>1145</v>
      </c>
      <c r="B604" s="511" t="s">
        <v>1146</v>
      </c>
      <c r="C604" s="187">
        <v>1474</v>
      </c>
      <c r="D604" s="144"/>
      <c r="E604" s="144"/>
      <c r="F604" s="144"/>
      <c r="G604" s="144"/>
      <c r="H604" s="144"/>
      <c r="I604" s="144"/>
    </row>
    <row r="605" s="539" customFormat="1" ht="16.5" customHeight="1" spans="1:9">
      <c r="A605" s="548" t="s">
        <v>1147</v>
      </c>
      <c r="B605" s="511" t="s">
        <v>1148</v>
      </c>
      <c r="C605" s="187">
        <v>785</v>
      </c>
      <c r="D605" s="144"/>
      <c r="E605" s="144"/>
      <c r="F605" s="144"/>
      <c r="G605" s="144"/>
      <c r="H605" s="144"/>
      <c r="I605" s="144"/>
    </row>
    <row r="606" s="539" customFormat="1" ht="16.5" customHeight="1" spans="1:9">
      <c r="A606" s="548" t="s">
        <v>1149</v>
      </c>
      <c r="B606" s="511" t="s">
        <v>1150</v>
      </c>
      <c r="C606" s="187">
        <v>2627</v>
      </c>
      <c r="D606" s="144"/>
      <c r="E606" s="144"/>
      <c r="F606" s="144"/>
      <c r="G606" s="144"/>
      <c r="H606" s="144"/>
      <c r="I606" s="144"/>
    </row>
    <row r="607" s="539" customFormat="1" ht="16.5" customHeight="1" spans="1:9">
      <c r="A607" s="548" t="s">
        <v>1151</v>
      </c>
      <c r="B607" s="511" t="s">
        <v>1152</v>
      </c>
      <c r="C607" s="187">
        <v>440</v>
      </c>
      <c r="D607" s="144"/>
      <c r="E607" s="144"/>
      <c r="F607" s="144"/>
      <c r="G607" s="144"/>
      <c r="H607" s="144"/>
      <c r="I607" s="144"/>
    </row>
    <row r="608" s="539" customFormat="1" ht="16.5" customHeight="1" spans="1:9">
      <c r="A608" s="548" t="s">
        <v>1153</v>
      </c>
      <c r="B608" s="511" t="s">
        <v>1154</v>
      </c>
      <c r="C608" s="190">
        <v>351</v>
      </c>
      <c r="D608" s="144"/>
      <c r="E608" s="144"/>
      <c r="F608" s="144"/>
      <c r="G608" s="144"/>
      <c r="H608" s="144"/>
      <c r="I608" s="144"/>
    </row>
    <row r="609" s="539" customFormat="1" ht="16.5" customHeight="1" spans="1:9">
      <c r="A609" s="548" t="s">
        <v>1155</v>
      </c>
      <c r="B609" s="511" t="s">
        <v>1156</v>
      </c>
      <c r="C609" s="187">
        <v>0</v>
      </c>
      <c r="D609" s="144"/>
      <c r="E609" s="144"/>
      <c r="F609" s="144"/>
      <c r="G609" s="144"/>
      <c r="H609" s="144"/>
      <c r="I609" s="144"/>
    </row>
    <row r="610" s="539" customFormat="1" ht="16.5" customHeight="1" spans="1:9">
      <c r="A610" s="548" t="s">
        <v>1157</v>
      </c>
      <c r="B610" s="511" t="s">
        <v>1158</v>
      </c>
      <c r="C610" s="192">
        <v>0</v>
      </c>
      <c r="D610" s="144"/>
      <c r="E610" s="144"/>
      <c r="F610" s="144"/>
      <c r="G610" s="144"/>
      <c r="H610" s="144"/>
      <c r="I610" s="144"/>
    </row>
    <row r="611" s="539" customFormat="1" ht="16.5" customHeight="1" spans="1:9">
      <c r="A611" s="548" t="s">
        <v>1159</v>
      </c>
      <c r="B611" s="511" t="s">
        <v>1160</v>
      </c>
      <c r="C611" s="187">
        <v>185</v>
      </c>
      <c r="D611" s="144"/>
      <c r="E611" s="144"/>
      <c r="F611" s="144"/>
      <c r="G611" s="144"/>
      <c r="H611" s="144"/>
      <c r="I611" s="144"/>
    </row>
    <row r="612" s="539" customFormat="1" ht="16.5" customHeight="1" spans="1:9">
      <c r="A612" s="550" t="s">
        <v>1161</v>
      </c>
      <c r="B612" s="509" t="s">
        <v>1162</v>
      </c>
      <c r="C612" s="510">
        <f>SUM(C613:C618)</f>
        <v>505</v>
      </c>
      <c r="D612" s="144"/>
      <c r="E612" s="144"/>
      <c r="F612" s="144"/>
      <c r="G612" s="144"/>
      <c r="H612" s="144"/>
      <c r="I612" s="144"/>
    </row>
    <row r="613" s="539" customFormat="1" ht="16.5" customHeight="1" spans="1:9">
      <c r="A613" s="548" t="s">
        <v>1163</v>
      </c>
      <c r="B613" s="511" t="s">
        <v>1164</v>
      </c>
      <c r="C613" s="190">
        <v>342</v>
      </c>
      <c r="D613" s="144"/>
      <c r="E613" s="144"/>
      <c r="F613" s="144"/>
      <c r="G613" s="144"/>
      <c r="H613" s="144"/>
      <c r="I613" s="144"/>
    </row>
    <row r="614" s="539" customFormat="1" ht="16.5" customHeight="1" spans="1:9">
      <c r="A614" s="548" t="s">
        <v>1165</v>
      </c>
      <c r="B614" s="511" t="s">
        <v>1166</v>
      </c>
      <c r="C614" s="187">
        <v>0</v>
      </c>
      <c r="D614" s="144"/>
      <c r="E614" s="144"/>
      <c r="F614" s="144"/>
      <c r="G614" s="144"/>
      <c r="H614" s="144"/>
      <c r="I614" s="144"/>
    </row>
    <row r="615" s="539" customFormat="1" ht="16.5" customHeight="1" spans="1:9">
      <c r="A615" s="548" t="s">
        <v>1167</v>
      </c>
      <c r="B615" s="511" t="s">
        <v>1168</v>
      </c>
      <c r="C615" s="192">
        <v>4</v>
      </c>
      <c r="D615" s="144"/>
      <c r="E615" s="144"/>
      <c r="F615" s="144"/>
      <c r="G615" s="144"/>
      <c r="H615" s="144"/>
      <c r="I615" s="144"/>
    </row>
    <row r="616" s="539" customFormat="1" ht="16.5" customHeight="1" spans="1:9">
      <c r="A616" s="548" t="s">
        <v>1169</v>
      </c>
      <c r="B616" s="511" t="s">
        <v>1170</v>
      </c>
      <c r="C616" s="187">
        <v>0</v>
      </c>
      <c r="D616" s="144"/>
      <c r="E616" s="144"/>
      <c r="F616" s="144"/>
      <c r="G616" s="144"/>
      <c r="H616" s="144"/>
      <c r="I616" s="144"/>
    </row>
    <row r="617" s="539" customFormat="1" ht="16.5" customHeight="1" spans="1:9">
      <c r="A617" s="548" t="s">
        <v>1171</v>
      </c>
      <c r="B617" s="511" t="s">
        <v>1172</v>
      </c>
      <c r="C617" s="187">
        <v>121</v>
      </c>
      <c r="D617" s="144"/>
      <c r="E617" s="144"/>
      <c r="F617" s="144"/>
      <c r="G617" s="144"/>
      <c r="H617" s="144"/>
      <c r="I617" s="144"/>
    </row>
    <row r="618" s="539" customFormat="1" ht="16.5" customHeight="1" spans="1:9">
      <c r="A618" s="548" t="s">
        <v>1173</v>
      </c>
      <c r="B618" s="511" t="s">
        <v>1174</v>
      </c>
      <c r="C618" s="187">
        <v>38</v>
      </c>
      <c r="D618" s="144"/>
      <c r="E618" s="144"/>
      <c r="F618" s="144"/>
      <c r="G618" s="144"/>
      <c r="H618" s="144"/>
      <c r="I618" s="144"/>
    </row>
    <row r="619" s="539" customFormat="1" ht="16.5" customHeight="1" spans="1:9">
      <c r="A619" s="550" t="s">
        <v>1175</v>
      </c>
      <c r="B619" s="509" t="s">
        <v>1176</v>
      </c>
      <c r="C619" s="510">
        <f>SUM(C620:C626)</f>
        <v>1975</v>
      </c>
      <c r="D619" s="144"/>
      <c r="E619" s="144"/>
      <c r="F619" s="144"/>
      <c r="G619" s="144"/>
      <c r="H619" s="144"/>
      <c r="I619" s="144"/>
    </row>
    <row r="620" s="539" customFormat="1" ht="16.5" customHeight="1" spans="1:9">
      <c r="A620" s="548" t="s">
        <v>1177</v>
      </c>
      <c r="B620" s="511" t="s">
        <v>1178</v>
      </c>
      <c r="C620" s="187">
        <v>231</v>
      </c>
      <c r="D620" s="144"/>
      <c r="E620" s="144"/>
      <c r="F620" s="144"/>
      <c r="G620" s="144"/>
      <c r="H620" s="144"/>
      <c r="I620" s="144"/>
    </row>
    <row r="621" s="539" customFormat="1" ht="16.5" customHeight="1" spans="1:9">
      <c r="A621" s="548" t="s">
        <v>1179</v>
      </c>
      <c r="B621" s="511" t="s">
        <v>1180</v>
      </c>
      <c r="C621" s="187">
        <v>348</v>
      </c>
      <c r="D621" s="144"/>
      <c r="E621" s="144"/>
      <c r="F621" s="144"/>
      <c r="G621" s="144"/>
      <c r="H621" s="144"/>
      <c r="I621" s="144"/>
    </row>
    <row r="622" s="539" customFormat="1" ht="16.5" customHeight="1" spans="1:9">
      <c r="A622" s="548" t="s">
        <v>1181</v>
      </c>
      <c r="B622" s="511" t="s">
        <v>1182</v>
      </c>
      <c r="C622" s="187">
        <v>0</v>
      </c>
      <c r="D622" s="144"/>
      <c r="E622" s="144"/>
      <c r="F622" s="144"/>
      <c r="G622" s="144"/>
      <c r="H622" s="144"/>
      <c r="I622" s="144"/>
    </row>
    <row r="623" s="539" customFormat="1" ht="16.5" customHeight="1" spans="1:9">
      <c r="A623" s="548" t="s">
        <v>1183</v>
      </c>
      <c r="B623" s="511" t="s">
        <v>1184</v>
      </c>
      <c r="C623" s="187">
        <v>0</v>
      </c>
      <c r="D623" s="144"/>
      <c r="E623" s="144"/>
      <c r="F623" s="144"/>
      <c r="G623" s="144"/>
      <c r="H623" s="144"/>
      <c r="I623" s="144"/>
    </row>
    <row r="624" s="539" customFormat="1" ht="16.5" customHeight="1" spans="1:9">
      <c r="A624" s="548" t="s">
        <v>1185</v>
      </c>
      <c r="B624" s="511" t="s">
        <v>1186</v>
      </c>
      <c r="C624" s="187">
        <v>0</v>
      </c>
      <c r="D624" s="144"/>
      <c r="E624" s="144"/>
      <c r="F624" s="144"/>
      <c r="G624" s="144"/>
      <c r="H624" s="144"/>
      <c r="I624" s="144"/>
    </row>
    <row r="625" s="539" customFormat="1" ht="16.5" customHeight="1" spans="1:9">
      <c r="A625" s="548" t="s">
        <v>1187</v>
      </c>
      <c r="B625" s="511" t="s">
        <v>1188</v>
      </c>
      <c r="C625" s="187">
        <v>814</v>
      </c>
      <c r="D625" s="144"/>
      <c r="E625" s="144"/>
      <c r="F625" s="144"/>
      <c r="G625" s="144"/>
      <c r="H625" s="144"/>
      <c r="I625" s="144"/>
    </row>
    <row r="626" s="539" customFormat="1" ht="16.5" customHeight="1" spans="1:9">
      <c r="A626" s="548" t="s">
        <v>1189</v>
      </c>
      <c r="B626" s="511" t="s">
        <v>1190</v>
      </c>
      <c r="C626" s="187">
        <v>582</v>
      </c>
      <c r="D626" s="144"/>
      <c r="E626" s="144"/>
      <c r="F626" s="144"/>
      <c r="G626" s="144"/>
      <c r="H626" s="144"/>
      <c r="I626" s="144"/>
    </row>
    <row r="627" s="539" customFormat="1" ht="16.5" customHeight="1" spans="1:9">
      <c r="A627" s="550" t="s">
        <v>1191</v>
      </c>
      <c r="B627" s="509" t="s">
        <v>1192</v>
      </c>
      <c r="C627" s="510">
        <f>SUM(C628:C635)</f>
        <v>2481</v>
      </c>
      <c r="D627" s="144"/>
      <c r="E627" s="144"/>
      <c r="F627" s="144"/>
      <c r="G627" s="144"/>
      <c r="H627" s="144"/>
      <c r="I627" s="144"/>
    </row>
    <row r="628" s="539" customFormat="1" ht="16.5" customHeight="1" spans="1:9">
      <c r="A628" s="548" t="s">
        <v>1193</v>
      </c>
      <c r="B628" s="511" t="s">
        <v>137</v>
      </c>
      <c r="C628" s="187">
        <v>109</v>
      </c>
      <c r="D628" s="144"/>
      <c r="E628" s="144"/>
      <c r="F628" s="144"/>
      <c r="G628" s="144"/>
      <c r="H628" s="144"/>
      <c r="I628" s="144"/>
    </row>
    <row r="629" s="539" customFormat="1" ht="16.5" customHeight="1" spans="1:9">
      <c r="A629" s="548" t="s">
        <v>1194</v>
      </c>
      <c r="B629" s="511" t="s">
        <v>139</v>
      </c>
      <c r="C629" s="187">
        <v>0</v>
      </c>
      <c r="D629" s="144"/>
      <c r="E629" s="144"/>
      <c r="F629" s="144"/>
      <c r="G629" s="144"/>
      <c r="H629" s="144"/>
      <c r="I629" s="144"/>
    </row>
    <row r="630" s="539" customFormat="1" ht="16.5" customHeight="1" spans="1:9">
      <c r="A630" s="548" t="s">
        <v>1195</v>
      </c>
      <c r="B630" s="511" t="s">
        <v>141</v>
      </c>
      <c r="C630" s="187">
        <v>0</v>
      </c>
      <c r="D630" s="144"/>
      <c r="E630" s="144"/>
      <c r="F630" s="144"/>
      <c r="G630" s="144"/>
      <c r="H630" s="144"/>
      <c r="I630" s="144"/>
    </row>
    <row r="631" s="539" customFormat="1" ht="16.5" customHeight="1" spans="1:9">
      <c r="A631" s="548" t="s">
        <v>1196</v>
      </c>
      <c r="B631" s="511" t="s">
        <v>1197</v>
      </c>
      <c r="C631" s="187">
        <v>222</v>
      </c>
      <c r="D631" s="144"/>
      <c r="E631" s="144"/>
      <c r="F631" s="144"/>
      <c r="G631" s="144"/>
      <c r="H631" s="144"/>
      <c r="I631" s="144"/>
    </row>
    <row r="632" s="539" customFormat="1" ht="16.5" customHeight="1" spans="1:9">
      <c r="A632" s="548" t="s">
        <v>1198</v>
      </c>
      <c r="B632" s="511" t="s">
        <v>1199</v>
      </c>
      <c r="C632" s="187">
        <v>171</v>
      </c>
      <c r="D632" s="144"/>
      <c r="E632" s="144"/>
      <c r="F632" s="144"/>
      <c r="G632" s="144"/>
      <c r="H632" s="144"/>
      <c r="I632" s="144"/>
    </row>
    <row r="633" s="542" customFormat="1" ht="16.5" customHeight="1" spans="1:9">
      <c r="A633" s="548" t="s">
        <v>1200</v>
      </c>
      <c r="B633" s="511" t="s">
        <v>1201</v>
      </c>
      <c r="C633" s="187">
        <v>5</v>
      </c>
      <c r="D633" s="144"/>
      <c r="E633" s="144"/>
      <c r="F633" s="144"/>
      <c r="G633" s="144"/>
      <c r="H633" s="144"/>
      <c r="I633" s="144"/>
    </row>
    <row r="634" s="539" customFormat="1" ht="16.5" customHeight="1" spans="1:9">
      <c r="A634" s="548" t="s">
        <v>1202</v>
      </c>
      <c r="B634" s="511" t="s">
        <v>1203</v>
      </c>
      <c r="C634" s="187">
        <v>1200</v>
      </c>
      <c r="D634" s="144"/>
      <c r="E634" s="144"/>
      <c r="F634" s="144"/>
      <c r="G634" s="144"/>
      <c r="H634" s="144"/>
      <c r="I634" s="144"/>
    </row>
    <row r="635" s="539" customFormat="1" ht="16.5" customHeight="1" spans="1:9">
      <c r="A635" s="548" t="s">
        <v>1204</v>
      </c>
      <c r="B635" s="511" t="s">
        <v>1205</v>
      </c>
      <c r="C635" s="187">
        <v>774</v>
      </c>
      <c r="D635" s="144"/>
      <c r="E635" s="144"/>
      <c r="F635" s="144"/>
      <c r="G635" s="144"/>
      <c r="H635" s="144"/>
      <c r="I635" s="144"/>
    </row>
    <row r="636" s="539" customFormat="1" ht="16.5" customHeight="1" spans="1:9">
      <c r="A636" s="550" t="s">
        <v>1206</v>
      </c>
      <c r="B636" s="509" t="s">
        <v>1207</v>
      </c>
      <c r="C636" s="510">
        <f>SUM(C637:C640)</f>
        <v>0</v>
      </c>
      <c r="D636" s="144"/>
      <c r="E636" s="144"/>
      <c r="F636" s="144"/>
      <c r="G636" s="144"/>
      <c r="H636" s="144"/>
      <c r="I636" s="144"/>
    </row>
    <row r="637" s="539" customFormat="1" ht="16.5" customHeight="1" spans="1:9">
      <c r="A637" s="548" t="s">
        <v>1208</v>
      </c>
      <c r="B637" s="511" t="s">
        <v>137</v>
      </c>
      <c r="C637" s="187">
        <v>0</v>
      </c>
      <c r="D637" s="144"/>
      <c r="E637" s="144"/>
      <c r="F637" s="144"/>
      <c r="G637" s="144"/>
      <c r="H637" s="144"/>
      <c r="I637" s="144"/>
    </row>
    <row r="638" s="539" customFormat="1" ht="16.5" customHeight="1" spans="1:9">
      <c r="A638" s="548" t="s">
        <v>1209</v>
      </c>
      <c r="B638" s="511" t="s">
        <v>139</v>
      </c>
      <c r="C638" s="187">
        <v>0</v>
      </c>
      <c r="D638" s="144"/>
      <c r="E638" s="144"/>
      <c r="F638" s="144"/>
      <c r="G638" s="144"/>
      <c r="H638" s="144"/>
      <c r="I638" s="144"/>
    </row>
    <row r="639" s="539" customFormat="1" ht="16.5" customHeight="1" spans="1:9">
      <c r="A639" s="548" t="s">
        <v>1210</v>
      </c>
      <c r="B639" s="511" t="s">
        <v>141</v>
      </c>
      <c r="C639" s="187">
        <v>0</v>
      </c>
      <c r="D639" s="144"/>
      <c r="E639" s="144"/>
      <c r="F639" s="144"/>
      <c r="G639" s="144"/>
      <c r="H639" s="144"/>
      <c r="I639" s="144"/>
    </row>
    <row r="640" s="539" customFormat="1" ht="16.5" customHeight="1" spans="1:9">
      <c r="A640" s="548" t="s">
        <v>1211</v>
      </c>
      <c r="B640" s="511" t="s">
        <v>1212</v>
      </c>
      <c r="C640" s="187">
        <v>0</v>
      </c>
      <c r="D640" s="144"/>
      <c r="E640" s="144"/>
      <c r="F640" s="144"/>
      <c r="G640" s="144"/>
      <c r="H640" s="144"/>
      <c r="I640" s="144"/>
    </row>
    <row r="641" s="539" customFormat="1" ht="16.5" customHeight="1" spans="1:9">
      <c r="A641" s="550" t="s">
        <v>1213</v>
      </c>
      <c r="B641" s="509" t="s">
        <v>1214</v>
      </c>
      <c r="C641" s="510">
        <f>SUM(C642:C643)</f>
        <v>10121</v>
      </c>
      <c r="D641" s="144"/>
      <c r="E641" s="144"/>
      <c r="F641" s="144"/>
      <c r="G641" s="144"/>
      <c r="H641" s="144"/>
      <c r="I641" s="144"/>
    </row>
    <row r="642" s="539" customFormat="1" ht="16.5" customHeight="1" spans="1:9">
      <c r="A642" s="548" t="s">
        <v>1215</v>
      </c>
      <c r="B642" s="511" t="s">
        <v>1216</v>
      </c>
      <c r="C642" s="187">
        <v>1641</v>
      </c>
      <c r="D642" s="144"/>
      <c r="E642" s="144"/>
      <c r="F642" s="144"/>
      <c r="G642" s="144"/>
      <c r="H642" s="144"/>
      <c r="I642" s="144"/>
    </row>
    <row r="643" s="539" customFormat="1" ht="16.5" customHeight="1" spans="1:9">
      <c r="A643" s="548" t="s">
        <v>1217</v>
      </c>
      <c r="B643" s="511" t="s">
        <v>1218</v>
      </c>
      <c r="C643" s="187">
        <v>8480</v>
      </c>
      <c r="D643" s="144"/>
      <c r="E643" s="144"/>
      <c r="F643" s="144"/>
      <c r="G643" s="144"/>
      <c r="H643" s="144"/>
      <c r="I643" s="144"/>
    </row>
    <row r="644" s="539" customFormat="1" ht="16.5" customHeight="1" spans="1:9">
      <c r="A644" s="550" t="s">
        <v>1219</v>
      </c>
      <c r="B644" s="509" t="s">
        <v>1220</v>
      </c>
      <c r="C644" s="510">
        <f>SUM(C645:C646)</f>
        <v>1217</v>
      </c>
      <c r="D644" s="144"/>
      <c r="E644" s="144"/>
      <c r="F644" s="144"/>
      <c r="G644" s="144"/>
      <c r="H644" s="144"/>
      <c r="I644" s="144"/>
    </row>
    <row r="645" s="539" customFormat="1" ht="16.5" customHeight="1" spans="1:9">
      <c r="A645" s="548" t="s">
        <v>1221</v>
      </c>
      <c r="B645" s="511" t="s">
        <v>1222</v>
      </c>
      <c r="C645" s="187">
        <v>1192</v>
      </c>
      <c r="D645" s="144"/>
      <c r="E645" s="144"/>
      <c r="F645" s="144"/>
      <c r="G645" s="144"/>
      <c r="H645" s="144"/>
      <c r="I645" s="144"/>
    </row>
    <row r="646" s="539" customFormat="1" ht="16.5" customHeight="1" spans="1:9">
      <c r="A646" s="548" t="s">
        <v>1223</v>
      </c>
      <c r="B646" s="511" t="s">
        <v>1224</v>
      </c>
      <c r="C646" s="187">
        <v>25</v>
      </c>
      <c r="D646" s="144"/>
      <c r="E646" s="144"/>
      <c r="F646" s="144"/>
      <c r="G646" s="144"/>
      <c r="H646" s="144"/>
      <c r="I646" s="144"/>
    </row>
    <row r="647" s="539" customFormat="1" ht="16.5" customHeight="1" spans="1:9">
      <c r="A647" s="550" t="s">
        <v>1225</v>
      </c>
      <c r="B647" s="509" t="s">
        <v>1226</v>
      </c>
      <c r="C647" s="510">
        <f>SUM(C648:C649)</f>
        <v>3992</v>
      </c>
      <c r="D647" s="144"/>
      <c r="E647" s="144"/>
      <c r="F647" s="144"/>
      <c r="G647" s="144"/>
      <c r="H647" s="144"/>
      <c r="I647" s="144"/>
    </row>
    <row r="648" s="539" customFormat="1" ht="16.5" customHeight="1" spans="1:9">
      <c r="A648" s="548" t="s">
        <v>1227</v>
      </c>
      <c r="B648" s="511" t="s">
        <v>1228</v>
      </c>
      <c r="C648" s="187">
        <v>0</v>
      </c>
      <c r="D648" s="144"/>
      <c r="E648" s="144"/>
      <c r="F648" s="144"/>
      <c r="G648" s="144"/>
      <c r="H648" s="144"/>
      <c r="I648" s="144"/>
    </row>
    <row r="649" s="539" customFormat="1" ht="16.5" customHeight="1" spans="1:9">
      <c r="A649" s="548" t="s">
        <v>1229</v>
      </c>
      <c r="B649" s="511" t="s">
        <v>1230</v>
      </c>
      <c r="C649" s="187">
        <v>3992</v>
      </c>
      <c r="D649" s="144"/>
      <c r="E649" s="144"/>
      <c r="F649" s="144"/>
      <c r="G649" s="144"/>
      <c r="H649" s="144"/>
      <c r="I649" s="144"/>
    </row>
    <row r="650" s="539" customFormat="1" ht="16.5" customHeight="1" spans="1:9">
      <c r="A650" s="550" t="s">
        <v>1231</v>
      </c>
      <c r="B650" s="509" t="s">
        <v>1232</v>
      </c>
      <c r="C650" s="510">
        <f>SUM(C651:C652)</f>
        <v>0</v>
      </c>
      <c r="D650" s="144"/>
      <c r="E650" s="144"/>
      <c r="F650" s="144"/>
      <c r="G650" s="144"/>
      <c r="H650" s="144"/>
      <c r="I650" s="144"/>
    </row>
    <row r="651" s="539" customFormat="1" ht="16.5" customHeight="1" spans="1:9">
      <c r="A651" s="548" t="s">
        <v>1233</v>
      </c>
      <c r="B651" s="511" t="s">
        <v>1234</v>
      </c>
      <c r="C651" s="187">
        <v>0</v>
      </c>
      <c r="D651" s="144"/>
      <c r="E651" s="144"/>
      <c r="F651" s="144"/>
      <c r="G651" s="144"/>
      <c r="H651" s="144"/>
      <c r="I651" s="144"/>
    </row>
    <row r="652" s="542" customFormat="1" ht="16.5" customHeight="1" spans="1:9">
      <c r="A652" s="548" t="s">
        <v>1235</v>
      </c>
      <c r="B652" s="511" t="s">
        <v>1236</v>
      </c>
      <c r="C652" s="187">
        <v>0</v>
      </c>
      <c r="D652" s="144"/>
      <c r="E652" s="144"/>
      <c r="F652" s="144"/>
      <c r="G652" s="144"/>
      <c r="H652" s="144"/>
      <c r="I652" s="144"/>
    </row>
    <row r="653" s="542" customFormat="1" ht="16.5" customHeight="1" spans="1:9">
      <c r="A653" s="550" t="s">
        <v>1237</v>
      </c>
      <c r="B653" s="509" t="s">
        <v>1238</v>
      </c>
      <c r="C653" s="510">
        <f>SUM(C654:C655)</f>
        <v>58</v>
      </c>
      <c r="D653" s="144"/>
      <c r="E653" s="144"/>
      <c r="F653" s="144"/>
      <c r="G653" s="144"/>
      <c r="H653" s="144"/>
      <c r="I653" s="144"/>
    </row>
    <row r="654" s="542" customFormat="1" ht="16.5" customHeight="1" spans="1:9">
      <c r="A654" s="548" t="s">
        <v>1239</v>
      </c>
      <c r="B654" s="511" t="s">
        <v>1240</v>
      </c>
      <c r="C654" s="187">
        <v>8</v>
      </c>
      <c r="D654" s="144"/>
      <c r="E654" s="144"/>
      <c r="F654" s="144"/>
      <c r="G654" s="144"/>
      <c r="H654" s="144"/>
      <c r="I654" s="144"/>
    </row>
    <row r="655" s="539" customFormat="1" ht="16.5" customHeight="1" spans="1:9">
      <c r="A655" s="548" t="s">
        <v>1241</v>
      </c>
      <c r="B655" s="511" t="s">
        <v>1242</v>
      </c>
      <c r="C655" s="187">
        <v>50</v>
      </c>
      <c r="D655" s="144"/>
      <c r="E655" s="144"/>
      <c r="F655" s="144"/>
      <c r="G655" s="144"/>
      <c r="H655" s="144"/>
      <c r="I655" s="144"/>
    </row>
    <row r="656" s="539" customFormat="1" ht="16.5" customHeight="1" spans="1:9">
      <c r="A656" s="550" t="s">
        <v>1243</v>
      </c>
      <c r="B656" s="509" t="s">
        <v>1244</v>
      </c>
      <c r="C656" s="510">
        <f>SUM(C657:C659)</f>
        <v>0</v>
      </c>
      <c r="D656" s="144"/>
      <c r="E656" s="144"/>
      <c r="F656" s="144"/>
      <c r="G656" s="144"/>
      <c r="H656" s="144"/>
      <c r="I656" s="144"/>
    </row>
    <row r="657" s="539" customFormat="1" ht="16.5" customHeight="1" spans="1:9">
      <c r="A657" s="548" t="s">
        <v>1245</v>
      </c>
      <c r="B657" s="511" t="s">
        <v>1246</v>
      </c>
      <c r="C657" s="187">
        <v>0</v>
      </c>
      <c r="D657" s="144"/>
      <c r="E657" s="144"/>
      <c r="F657" s="144"/>
      <c r="G657" s="144"/>
      <c r="H657" s="144"/>
      <c r="I657" s="144"/>
    </row>
    <row r="658" s="539" customFormat="1" ht="16.5" customHeight="1" spans="1:9">
      <c r="A658" s="548" t="s">
        <v>1247</v>
      </c>
      <c r="B658" s="511" t="s">
        <v>1248</v>
      </c>
      <c r="C658" s="187">
        <v>0</v>
      </c>
      <c r="D658" s="144"/>
      <c r="E658" s="144"/>
      <c r="F658" s="144"/>
      <c r="G658" s="144"/>
      <c r="H658" s="144"/>
      <c r="I658" s="144"/>
    </row>
    <row r="659" s="539" customFormat="1" ht="16.5" customHeight="1" spans="1:9">
      <c r="A659" s="548" t="s">
        <v>1249</v>
      </c>
      <c r="B659" s="511" t="s">
        <v>1250</v>
      </c>
      <c r="C659" s="187">
        <v>0</v>
      </c>
      <c r="D659" s="144"/>
      <c r="E659" s="144"/>
      <c r="F659" s="144"/>
      <c r="G659" s="144"/>
      <c r="H659" s="144"/>
      <c r="I659" s="144"/>
    </row>
    <row r="660" s="539" customFormat="1" ht="16.5" customHeight="1" spans="1:9">
      <c r="A660" s="550" t="s">
        <v>1251</v>
      </c>
      <c r="B660" s="509" t="s">
        <v>1252</v>
      </c>
      <c r="C660" s="510">
        <f>SUM(C661:C663)</f>
        <v>0</v>
      </c>
      <c r="D660" s="144"/>
      <c r="E660" s="144"/>
      <c r="F660" s="144"/>
      <c r="G660" s="144"/>
      <c r="H660" s="144"/>
      <c r="I660" s="144"/>
    </row>
    <row r="661" s="539" customFormat="1" ht="16.5" customHeight="1" spans="1:9">
      <c r="A661" s="548" t="s">
        <v>1253</v>
      </c>
      <c r="B661" s="511" t="s">
        <v>1254</v>
      </c>
      <c r="C661" s="187">
        <v>0</v>
      </c>
      <c r="D661" s="144"/>
      <c r="E661" s="144"/>
      <c r="F661" s="144"/>
      <c r="G661" s="144"/>
      <c r="H661" s="144"/>
      <c r="I661" s="144"/>
    </row>
    <row r="662" s="542" customFormat="1" ht="16.5" customHeight="1" spans="1:9">
      <c r="A662" s="548" t="s">
        <v>1255</v>
      </c>
      <c r="B662" s="511" t="s">
        <v>1256</v>
      </c>
      <c r="C662" s="187">
        <v>0</v>
      </c>
      <c r="D662" s="144"/>
      <c r="E662" s="144"/>
      <c r="F662" s="144"/>
      <c r="G662" s="144"/>
      <c r="H662" s="144"/>
      <c r="I662" s="144"/>
    </row>
    <row r="663" s="542" customFormat="1" ht="16.5" customHeight="1" spans="1:9">
      <c r="A663" s="548" t="s">
        <v>1257</v>
      </c>
      <c r="B663" s="511" t="s">
        <v>1258</v>
      </c>
      <c r="C663" s="187">
        <v>0</v>
      </c>
      <c r="D663" s="144"/>
      <c r="E663" s="144"/>
      <c r="F663" s="144"/>
      <c r="G663" s="144"/>
      <c r="H663" s="144"/>
      <c r="I663" s="144"/>
    </row>
    <row r="664" s="542" customFormat="1" ht="16.5" customHeight="1" spans="1:9">
      <c r="A664" s="550" t="s">
        <v>1259</v>
      </c>
      <c r="B664" s="509" t="s">
        <v>1260</v>
      </c>
      <c r="C664" s="510">
        <f>SUM(C665:C671)</f>
        <v>473</v>
      </c>
      <c r="D664" s="144"/>
      <c r="E664" s="144"/>
      <c r="F664" s="144"/>
      <c r="G664" s="144"/>
      <c r="H664" s="144"/>
      <c r="I664" s="144"/>
    </row>
    <row r="665" s="542" customFormat="1" ht="16.5" customHeight="1" spans="1:9">
      <c r="A665" s="548" t="s">
        <v>1261</v>
      </c>
      <c r="B665" s="511" t="s">
        <v>137</v>
      </c>
      <c r="C665" s="187">
        <v>164</v>
      </c>
      <c r="D665" s="144"/>
      <c r="E665" s="144"/>
      <c r="F665" s="144"/>
      <c r="G665" s="144"/>
      <c r="H665" s="144"/>
      <c r="I665" s="144"/>
    </row>
    <row r="666" s="542" customFormat="1" ht="16.5" customHeight="1" spans="1:9">
      <c r="A666" s="548" t="s">
        <v>1262</v>
      </c>
      <c r="B666" s="511" t="s">
        <v>139</v>
      </c>
      <c r="C666" s="187">
        <v>0</v>
      </c>
      <c r="D666" s="144"/>
      <c r="E666" s="144"/>
      <c r="F666" s="144"/>
      <c r="G666" s="144"/>
      <c r="H666" s="144"/>
      <c r="I666" s="144"/>
    </row>
    <row r="667" s="542" customFormat="1" ht="16.5" customHeight="1" spans="1:9">
      <c r="A667" s="548" t="s">
        <v>1263</v>
      </c>
      <c r="B667" s="511" t="s">
        <v>141</v>
      </c>
      <c r="C667" s="187">
        <v>0</v>
      </c>
      <c r="D667" s="144"/>
      <c r="E667" s="144"/>
      <c r="F667" s="144"/>
      <c r="G667" s="144"/>
      <c r="H667" s="144"/>
      <c r="I667" s="144"/>
    </row>
    <row r="668" s="542" customFormat="1" ht="16.5" customHeight="1" spans="1:9">
      <c r="A668" s="548" t="s">
        <v>1264</v>
      </c>
      <c r="B668" s="511" t="s">
        <v>1265</v>
      </c>
      <c r="C668" s="187">
        <v>140</v>
      </c>
      <c r="D668" s="144"/>
      <c r="E668" s="144"/>
      <c r="F668" s="144"/>
      <c r="G668" s="144"/>
      <c r="H668" s="144"/>
      <c r="I668" s="144"/>
    </row>
    <row r="669" s="542" customFormat="1" ht="16.5" customHeight="1" spans="1:9">
      <c r="A669" s="548" t="s">
        <v>1266</v>
      </c>
      <c r="B669" s="511" t="s">
        <v>1267</v>
      </c>
      <c r="C669" s="187">
        <v>0</v>
      </c>
      <c r="D669" s="144"/>
      <c r="E669" s="144"/>
      <c r="F669" s="144"/>
      <c r="G669" s="144"/>
      <c r="H669" s="144"/>
      <c r="I669" s="144"/>
    </row>
    <row r="670" s="542" customFormat="1" ht="16.5" customHeight="1" spans="1:9">
      <c r="A670" s="548" t="s">
        <v>1268</v>
      </c>
      <c r="B670" s="511" t="s">
        <v>155</v>
      </c>
      <c r="C670" s="187">
        <v>76</v>
      </c>
      <c r="D670" s="144"/>
      <c r="E670" s="144"/>
      <c r="F670" s="144"/>
      <c r="G670" s="144"/>
      <c r="H670" s="144"/>
      <c r="I670" s="144"/>
    </row>
    <row r="671" s="539" customFormat="1" ht="16.5" customHeight="1" spans="1:9">
      <c r="A671" s="548" t="s">
        <v>1269</v>
      </c>
      <c r="B671" s="511" t="s">
        <v>1270</v>
      </c>
      <c r="C671" s="187">
        <v>93</v>
      </c>
      <c r="D671" s="144"/>
      <c r="E671" s="144"/>
      <c r="F671" s="144"/>
      <c r="G671" s="144"/>
      <c r="H671" s="144"/>
      <c r="I671" s="144"/>
    </row>
    <row r="672" s="539" customFormat="1" ht="16.5" customHeight="1" spans="1:9">
      <c r="A672" s="550" t="s">
        <v>1271</v>
      </c>
      <c r="B672" s="509" t="s">
        <v>1272</v>
      </c>
      <c r="C672" s="510">
        <f>SUM(C673:C674)</f>
        <v>78</v>
      </c>
      <c r="D672" s="144"/>
      <c r="E672" s="144"/>
      <c r="F672" s="144"/>
      <c r="G672" s="144"/>
      <c r="H672" s="144"/>
      <c r="I672" s="144"/>
    </row>
    <row r="673" s="539" customFormat="1" ht="16.5" customHeight="1" spans="1:9">
      <c r="A673" s="548" t="s">
        <v>1273</v>
      </c>
      <c r="B673" s="511" t="s">
        <v>1274</v>
      </c>
      <c r="C673" s="187">
        <v>78</v>
      </c>
      <c r="D673" s="144"/>
      <c r="E673" s="144"/>
      <c r="F673" s="144"/>
      <c r="G673" s="144"/>
      <c r="H673" s="144"/>
      <c r="I673" s="144"/>
    </row>
    <row r="674" s="539" customFormat="1" ht="16.5" customHeight="1" spans="1:9">
      <c r="A674" s="548" t="s">
        <v>1275</v>
      </c>
      <c r="B674" s="511" t="s">
        <v>1276</v>
      </c>
      <c r="C674" s="187">
        <v>0</v>
      </c>
      <c r="D674" s="144"/>
      <c r="E674" s="144"/>
      <c r="F674" s="144"/>
      <c r="G674" s="144"/>
      <c r="H674" s="144"/>
      <c r="I674" s="144"/>
    </row>
    <row r="675" s="539" customFormat="1" ht="16.5" customHeight="1" spans="1:9">
      <c r="A675" s="550" t="s">
        <v>1277</v>
      </c>
      <c r="B675" s="509" t="s">
        <v>1278</v>
      </c>
      <c r="C675" s="510">
        <f>C676</f>
        <v>251</v>
      </c>
      <c r="D675" s="144"/>
      <c r="E675" s="144"/>
      <c r="F675" s="144"/>
      <c r="G675" s="144"/>
      <c r="H675" s="144"/>
      <c r="I675" s="144"/>
    </row>
    <row r="676" s="539" customFormat="1" ht="16.5" customHeight="1" spans="1:9">
      <c r="A676" s="548" t="s">
        <v>1279</v>
      </c>
      <c r="B676" s="511" t="s">
        <v>1280</v>
      </c>
      <c r="C676" s="187">
        <v>251</v>
      </c>
      <c r="D676" s="144"/>
      <c r="E676" s="144"/>
      <c r="F676" s="144"/>
      <c r="G676" s="144"/>
      <c r="H676" s="144"/>
      <c r="I676" s="144"/>
    </row>
    <row r="677" s="539" customFormat="1" ht="16.5" customHeight="1" spans="1:9">
      <c r="A677" s="549" t="s">
        <v>1281</v>
      </c>
      <c r="B677" s="506" t="s">
        <v>1282</v>
      </c>
      <c r="C677" s="507">
        <f>C678+C683+C698+C702+C714+C717+C721+C726+C730+C734+C737+C746+C748</f>
        <v>35023</v>
      </c>
      <c r="D677" s="144"/>
      <c r="E677" s="144"/>
      <c r="F677" s="144"/>
      <c r="G677" s="144"/>
      <c r="H677" s="144"/>
      <c r="I677" s="144"/>
    </row>
    <row r="678" s="539" customFormat="1" ht="16.5" customHeight="1" spans="1:9">
      <c r="A678" s="550" t="s">
        <v>1283</v>
      </c>
      <c r="B678" s="509" t="s">
        <v>1284</v>
      </c>
      <c r="C678" s="510">
        <f>SUM(C679:C682)</f>
        <v>1040</v>
      </c>
      <c r="D678" s="144"/>
      <c r="E678" s="144"/>
      <c r="F678" s="144"/>
      <c r="G678" s="144"/>
      <c r="H678" s="144"/>
      <c r="I678" s="144"/>
    </row>
    <row r="679" s="539" customFormat="1" ht="16.5" customHeight="1" spans="1:9">
      <c r="A679" s="548" t="s">
        <v>1285</v>
      </c>
      <c r="B679" s="511" t="s">
        <v>137</v>
      </c>
      <c r="C679" s="187">
        <v>430</v>
      </c>
      <c r="D679" s="144"/>
      <c r="E679" s="144"/>
      <c r="F679" s="144"/>
      <c r="G679" s="144"/>
      <c r="H679" s="144"/>
      <c r="I679" s="144"/>
    </row>
    <row r="680" s="539" customFormat="1" ht="16.5" customHeight="1" spans="1:9">
      <c r="A680" s="548" t="s">
        <v>1286</v>
      </c>
      <c r="B680" s="511" t="s">
        <v>139</v>
      </c>
      <c r="C680" s="187">
        <v>0</v>
      </c>
      <c r="D680" s="144"/>
      <c r="E680" s="144"/>
      <c r="F680" s="144"/>
      <c r="G680" s="144"/>
      <c r="H680" s="144"/>
      <c r="I680" s="144"/>
    </row>
    <row r="681" s="539" customFormat="1" ht="16.5" customHeight="1" spans="1:9">
      <c r="A681" s="548" t="s">
        <v>1287</v>
      </c>
      <c r="B681" s="511" t="s">
        <v>141</v>
      </c>
      <c r="C681" s="187">
        <v>0</v>
      </c>
      <c r="D681" s="144"/>
      <c r="E681" s="144"/>
      <c r="F681" s="144"/>
      <c r="G681" s="144"/>
      <c r="H681" s="144"/>
      <c r="I681" s="144"/>
    </row>
    <row r="682" s="539" customFormat="1" ht="16.5" customHeight="1" spans="1:9">
      <c r="A682" s="548" t="s">
        <v>1288</v>
      </c>
      <c r="B682" s="511" t="s">
        <v>1289</v>
      </c>
      <c r="C682" s="187">
        <v>610</v>
      </c>
      <c r="D682" s="144"/>
      <c r="E682" s="144"/>
      <c r="F682" s="144"/>
      <c r="G682" s="144"/>
      <c r="H682" s="144"/>
      <c r="I682" s="144"/>
    </row>
    <row r="683" s="539" customFormat="1" ht="16.5" customHeight="1" spans="1:9">
      <c r="A683" s="550" t="s">
        <v>1290</v>
      </c>
      <c r="B683" s="509" t="s">
        <v>1291</v>
      </c>
      <c r="C683" s="510">
        <f>SUM(C684:C697)</f>
        <v>2389</v>
      </c>
      <c r="D683" s="144"/>
      <c r="E683" s="144"/>
      <c r="F683" s="144"/>
      <c r="G683" s="144"/>
      <c r="H683" s="144"/>
      <c r="I683" s="144"/>
    </row>
    <row r="684" s="539" customFormat="1" ht="16.5" customHeight="1" spans="1:9">
      <c r="A684" s="548" t="s">
        <v>1292</v>
      </c>
      <c r="B684" s="511" t="s">
        <v>1293</v>
      </c>
      <c r="C684" s="187">
        <v>1860</v>
      </c>
      <c r="D684" s="144"/>
      <c r="E684" s="144"/>
      <c r="F684" s="144"/>
      <c r="G684" s="144"/>
      <c r="H684" s="144"/>
      <c r="I684" s="144"/>
    </row>
    <row r="685" s="539" customFormat="1" ht="16.5" customHeight="1" spans="1:9">
      <c r="A685" s="548" t="s">
        <v>1294</v>
      </c>
      <c r="B685" s="511" t="s">
        <v>1295</v>
      </c>
      <c r="C685" s="187">
        <v>515</v>
      </c>
      <c r="D685" s="144"/>
      <c r="E685" s="144"/>
      <c r="F685" s="144"/>
      <c r="G685" s="144"/>
      <c r="H685" s="144"/>
      <c r="I685" s="144"/>
    </row>
    <row r="686" s="539" customFormat="1" ht="16.5" customHeight="1" spans="1:9">
      <c r="A686" s="548" t="s">
        <v>1296</v>
      </c>
      <c r="B686" s="511" t="s">
        <v>1297</v>
      </c>
      <c r="C686" s="187">
        <v>0</v>
      </c>
      <c r="D686" s="144"/>
      <c r="E686" s="144"/>
      <c r="F686" s="144"/>
      <c r="G686" s="144"/>
      <c r="H686" s="144"/>
      <c r="I686" s="144"/>
    </row>
    <row r="687" s="539" customFormat="1" ht="16.5" customHeight="1" spans="1:9">
      <c r="A687" s="548" t="s">
        <v>1298</v>
      </c>
      <c r="B687" s="511" t="s">
        <v>1299</v>
      </c>
      <c r="C687" s="187">
        <v>0</v>
      </c>
      <c r="D687" s="144"/>
      <c r="E687" s="144"/>
      <c r="F687" s="144"/>
      <c r="G687" s="144"/>
      <c r="H687" s="144"/>
      <c r="I687" s="144"/>
    </row>
    <row r="688" s="539" customFormat="1" ht="16.5" customHeight="1" spans="1:9">
      <c r="A688" s="548" t="s">
        <v>1300</v>
      </c>
      <c r="B688" s="511" t="s">
        <v>1301</v>
      </c>
      <c r="C688" s="187">
        <v>5</v>
      </c>
      <c r="D688" s="144"/>
      <c r="E688" s="144"/>
      <c r="F688" s="144"/>
      <c r="G688" s="144"/>
      <c r="H688" s="144"/>
      <c r="I688" s="144"/>
    </row>
    <row r="689" s="539" customFormat="1" ht="16.5" customHeight="1" spans="1:9">
      <c r="A689" s="548" t="s">
        <v>1302</v>
      </c>
      <c r="B689" s="511" t="s">
        <v>1303</v>
      </c>
      <c r="C689" s="187">
        <v>9</v>
      </c>
      <c r="D689" s="144"/>
      <c r="E689" s="144"/>
      <c r="F689" s="144"/>
      <c r="G689" s="144"/>
      <c r="H689" s="144"/>
      <c r="I689" s="144"/>
    </row>
    <row r="690" s="539" customFormat="1" ht="16.5" customHeight="1" spans="1:9">
      <c r="A690" s="548" t="s">
        <v>1304</v>
      </c>
      <c r="B690" s="511" t="s">
        <v>1305</v>
      </c>
      <c r="C690" s="187">
        <v>0</v>
      </c>
      <c r="D690" s="144"/>
      <c r="E690" s="144"/>
      <c r="F690" s="144"/>
      <c r="G690" s="144"/>
      <c r="H690" s="144"/>
      <c r="I690" s="144"/>
    </row>
    <row r="691" s="539" customFormat="1" ht="16.5" customHeight="1" spans="1:9">
      <c r="A691" s="548" t="s">
        <v>1306</v>
      </c>
      <c r="B691" s="511" t="s">
        <v>1307</v>
      </c>
      <c r="C691" s="187">
        <v>0</v>
      </c>
      <c r="D691" s="144"/>
      <c r="E691" s="144"/>
      <c r="F691" s="144"/>
      <c r="G691" s="144"/>
      <c r="H691" s="144"/>
      <c r="I691" s="144"/>
    </row>
    <row r="692" s="539" customFormat="1" ht="16.5" customHeight="1" spans="1:9">
      <c r="A692" s="548" t="s">
        <v>1308</v>
      </c>
      <c r="B692" s="511" t="s">
        <v>1309</v>
      </c>
      <c r="C692" s="187">
        <v>0</v>
      </c>
      <c r="D692" s="144"/>
      <c r="E692" s="144"/>
      <c r="F692" s="144"/>
      <c r="G692" s="144"/>
      <c r="H692" s="144"/>
      <c r="I692" s="144"/>
    </row>
    <row r="693" s="539" customFormat="1" ht="16.5" customHeight="1" spans="1:9">
      <c r="A693" s="548" t="s">
        <v>1310</v>
      </c>
      <c r="B693" s="511" t="s">
        <v>1311</v>
      </c>
      <c r="C693" s="187">
        <v>0</v>
      </c>
      <c r="D693" s="144"/>
      <c r="E693" s="144"/>
      <c r="F693" s="144"/>
      <c r="G693" s="144"/>
      <c r="H693" s="144"/>
      <c r="I693" s="144"/>
    </row>
    <row r="694" s="539" customFormat="1" ht="16.5" customHeight="1" spans="1:9">
      <c r="A694" s="548" t="s">
        <v>1312</v>
      </c>
      <c r="B694" s="511" t="s">
        <v>1313</v>
      </c>
      <c r="C694" s="187">
        <v>0</v>
      </c>
      <c r="D694" s="144"/>
      <c r="E694" s="144"/>
      <c r="F694" s="144"/>
      <c r="G694" s="144"/>
      <c r="H694" s="144"/>
      <c r="I694" s="144"/>
    </row>
    <row r="695" s="539" customFormat="1" ht="16.5" customHeight="1" spans="1:9">
      <c r="A695" s="548" t="s">
        <v>1314</v>
      </c>
      <c r="B695" s="511" t="s">
        <v>1315</v>
      </c>
      <c r="C695" s="187">
        <v>0</v>
      </c>
      <c r="D695" s="144"/>
      <c r="E695" s="144"/>
      <c r="F695" s="144"/>
      <c r="G695" s="144"/>
      <c r="H695" s="144"/>
      <c r="I695" s="144"/>
    </row>
    <row r="696" s="539" customFormat="1" ht="16.5" customHeight="1" spans="1:9">
      <c r="A696" s="548" t="s">
        <v>1316</v>
      </c>
      <c r="B696" s="511" t="s">
        <v>1317</v>
      </c>
      <c r="C696" s="187">
        <v>0</v>
      </c>
      <c r="D696" s="144"/>
      <c r="E696" s="144"/>
      <c r="F696" s="144"/>
      <c r="G696" s="144"/>
      <c r="H696" s="144"/>
      <c r="I696" s="144"/>
    </row>
    <row r="697" s="539" customFormat="1" ht="16.5" customHeight="1" spans="1:9">
      <c r="A697" s="548" t="s">
        <v>1318</v>
      </c>
      <c r="B697" s="511" t="s">
        <v>1319</v>
      </c>
      <c r="C697" s="187">
        <v>0</v>
      </c>
      <c r="D697" s="144"/>
      <c r="E697" s="144"/>
      <c r="F697" s="144"/>
      <c r="G697" s="144"/>
      <c r="H697" s="144"/>
      <c r="I697" s="144"/>
    </row>
    <row r="698" s="539" customFormat="1" ht="16.5" customHeight="1" spans="1:9">
      <c r="A698" s="508" t="s">
        <v>1320</v>
      </c>
      <c r="B698" s="509" t="s">
        <v>1321</v>
      </c>
      <c r="C698" s="510">
        <f>SUM(C699:C701)</f>
        <v>6228</v>
      </c>
      <c r="D698" s="144"/>
      <c r="E698" s="144"/>
      <c r="F698" s="144"/>
      <c r="G698" s="144"/>
      <c r="H698" s="144"/>
      <c r="I698" s="144"/>
    </row>
    <row r="699" s="539" customFormat="1" ht="16.5" customHeight="1" spans="1:9">
      <c r="A699" s="276" t="s">
        <v>1322</v>
      </c>
      <c r="B699" s="511" t="s">
        <v>1323</v>
      </c>
      <c r="C699" s="187">
        <v>308</v>
      </c>
      <c r="D699" s="144"/>
      <c r="E699" s="144"/>
      <c r="F699" s="144"/>
      <c r="G699" s="144"/>
      <c r="H699" s="144"/>
      <c r="I699" s="144"/>
    </row>
    <row r="700" s="539" customFormat="1" ht="16.5" customHeight="1" spans="1:9">
      <c r="A700" s="276" t="s">
        <v>1324</v>
      </c>
      <c r="B700" s="511" t="s">
        <v>1325</v>
      </c>
      <c r="C700" s="187">
        <v>5839</v>
      </c>
      <c r="D700" s="144"/>
      <c r="E700" s="144"/>
      <c r="F700" s="144"/>
      <c r="G700" s="144"/>
      <c r="H700" s="144"/>
      <c r="I700" s="144"/>
    </row>
    <row r="701" s="539" customFormat="1" ht="16.5" customHeight="1" spans="1:9">
      <c r="A701" s="276" t="s">
        <v>1326</v>
      </c>
      <c r="B701" s="511" t="s">
        <v>1327</v>
      </c>
      <c r="C701" s="187">
        <v>81</v>
      </c>
      <c r="D701" s="144"/>
      <c r="E701" s="144"/>
      <c r="F701" s="144"/>
      <c r="G701" s="144"/>
      <c r="H701" s="144"/>
      <c r="I701" s="144"/>
    </row>
    <row r="702" s="539" customFormat="1" ht="16.5" customHeight="1" spans="1:9">
      <c r="A702" s="508" t="s">
        <v>1328</v>
      </c>
      <c r="B702" s="509" t="s">
        <v>1329</v>
      </c>
      <c r="C702" s="510">
        <f>SUM(C703:C713)</f>
        <v>10204</v>
      </c>
      <c r="D702" s="144"/>
      <c r="E702" s="144"/>
      <c r="F702" s="144"/>
      <c r="G702" s="144"/>
      <c r="H702" s="144"/>
      <c r="I702" s="144"/>
    </row>
    <row r="703" s="539" customFormat="1" ht="16.5" customHeight="1" spans="1:9">
      <c r="A703" s="276" t="s">
        <v>1330</v>
      </c>
      <c r="B703" s="511" t="s">
        <v>1331</v>
      </c>
      <c r="C703" s="187">
        <v>691</v>
      </c>
      <c r="D703" s="144"/>
      <c r="E703" s="144"/>
      <c r="F703" s="144"/>
      <c r="G703" s="144"/>
      <c r="H703" s="144"/>
      <c r="I703" s="144"/>
    </row>
    <row r="704" s="539" customFormat="1" ht="16.5" customHeight="1" spans="1:9">
      <c r="A704" s="276" t="s">
        <v>1332</v>
      </c>
      <c r="B704" s="511" t="s">
        <v>1333</v>
      </c>
      <c r="C704" s="187">
        <v>348</v>
      </c>
      <c r="D704" s="144"/>
      <c r="E704" s="144"/>
      <c r="F704" s="144"/>
      <c r="G704" s="144"/>
      <c r="H704" s="144"/>
      <c r="I704" s="144"/>
    </row>
    <row r="705" s="539" customFormat="1" ht="16.5" customHeight="1" spans="1:9">
      <c r="A705" s="548" t="s">
        <v>1334</v>
      </c>
      <c r="B705" s="511" t="s">
        <v>1335</v>
      </c>
      <c r="C705" s="187">
        <v>979</v>
      </c>
      <c r="D705" s="144"/>
      <c r="E705" s="144"/>
      <c r="F705" s="144"/>
      <c r="G705" s="144"/>
      <c r="H705" s="144"/>
      <c r="I705" s="144"/>
    </row>
    <row r="706" s="539" customFormat="1" ht="16.5" customHeight="1" spans="1:9">
      <c r="A706" s="548" t="s">
        <v>1336</v>
      </c>
      <c r="B706" s="511" t="s">
        <v>1337</v>
      </c>
      <c r="C706" s="187">
        <v>254</v>
      </c>
      <c r="D706" s="144"/>
      <c r="E706" s="144"/>
      <c r="F706" s="144"/>
      <c r="G706" s="144"/>
      <c r="H706" s="144"/>
      <c r="I706" s="144"/>
    </row>
    <row r="707" s="539" customFormat="1" ht="16.5" customHeight="1" spans="1:9">
      <c r="A707" s="548" t="s">
        <v>1338</v>
      </c>
      <c r="B707" s="511" t="s">
        <v>1339</v>
      </c>
      <c r="C707" s="187">
        <v>0</v>
      </c>
      <c r="D707" s="144"/>
      <c r="E707" s="144"/>
      <c r="F707" s="144"/>
      <c r="G707" s="144"/>
      <c r="H707" s="144"/>
      <c r="I707" s="144"/>
    </row>
    <row r="708" s="539" customFormat="1" ht="16.5" customHeight="1" spans="1:9">
      <c r="A708" s="548" t="s">
        <v>1340</v>
      </c>
      <c r="B708" s="511" t="s">
        <v>1341</v>
      </c>
      <c r="C708" s="187">
        <v>0</v>
      </c>
      <c r="D708" s="144"/>
      <c r="E708" s="144"/>
      <c r="F708" s="144"/>
      <c r="G708" s="144"/>
      <c r="H708" s="144"/>
      <c r="I708" s="144"/>
    </row>
    <row r="709" s="539" customFormat="1" ht="16.5" customHeight="1" spans="1:9">
      <c r="A709" s="548" t="s">
        <v>1342</v>
      </c>
      <c r="B709" s="511" t="s">
        <v>1343</v>
      </c>
      <c r="C709" s="190">
        <v>0</v>
      </c>
      <c r="D709" s="144"/>
      <c r="E709" s="144"/>
      <c r="F709" s="144"/>
      <c r="G709" s="144"/>
      <c r="H709" s="144"/>
      <c r="I709" s="144"/>
    </row>
    <row r="710" s="539" customFormat="1" ht="16.5" customHeight="1" spans="1:9">
      <c r="A710" s="548" t="s">
        <v>1344</v>
      </c>
      <c r="B710" s="511" t="s">
        <v>1345</v>
      </c>
      <c r="C710" s="187">
        <v>3018</v>
      </c>
      <c r="D710" s="144"/>
      <c r="E710" s="144"/>
      <c r="F710" s="144"/>
      <c r="G710" s="144"/>
      <c r="H710" s="144"/>
      <c r="I710" s="144"/>
    </row>
    <row r="711" s="539" customFormat="1" ht="16.5" customHeight="1" spans="1:9">
      <c r="A711" s="548" t="s">
        <v>1346</v>
      </c>
      <c r="B711" s="511" t="s">
        <v>1347</v>
      </c>
      <c r="C711" s="192">
        <v>4783</v>
      </c>
      <c r="D711" s="144"/>
      <c r="E711" s="144"/>
      <c r="F711" s="144"/>
      <c r="G711" s="144"/>
      <c r="H711" s="144"/>
      <c r="I711" s="144"/>
    </row>
    <row r="712" s="539" customFormat="1" ht="16.5" customHeight="1" spans="1:9">
      <c r="A712" s="548" t="s">
        <v>1348</v>
      </c>
      <c r="B712" s="511" t="s">
        <v>1349</v>
      </c>
      <c r="C712" s="187">
        <v>100</v>
      </c>
      <c r="D712" s="144"/>
      <c r="E712" s="144"/>
      <c r="F712" s="144"/>
      <c r="G712" s="144"/>
      <c r="H712" s="144"/>
      <c r="I712" s="144"/>
    </row>
    <row r="713" s="539" customFormat="1" ht="16.5" customHeight="1" spans="1:9">
      <c r="A713" s="548" t="s">
        <v>1350</v>
      </c>
      <c r="B713" s="511" t="s">
        <v>1351</v>
      </c>
      <c r="C713" s="187">
        <v>31</v>
      </c>
      <c r="D713" s="144"/>
      <c r="E713" s="144"/>
      <c r="F713" s="144"/>
      <c r="G713" s="144"/>
      <c r="H713" s="144"/>
      <c r="I713" s="144"/>
    </row>
    <row r="714" s="539" customFormat="1" ht="16.5" customHeight="1" spans="1:9">
      <c r="A714" s="550" t="s">
        <v>1352</v>
      </c>
      <c r="B714" s="509" t="s">
        <v>1353</v>
      </c>
      <c r="C714" s="510">
        <f>SUM(C715:C716)</f>
        <v>40</v>
      </c>
      <c r="D714" s="144"/>
      <c r="E714" s="144"/>
      <c r="F714" s="144"/>
      <c r="G714" s="144"/>
      <c r="H714" s="144"/>
      <c r="I714" s="144"/>
    </row>
    <row r="715" s="539" customFormat="1" ht="16.5" customHeight="1" spans="1:9">
      <c r="A715" s="548" t="s">
        <v>1354</v>
      </c>
      <c r="B715" s="511" t="s">
        <v>1355</v>
      </c>
      <c r="C715" s="187">
        <v>40</v>
      </c>
      <c r="D715" s="144"/>
      <c r="E715" s="144"/>
      <c r="F715" s="144"/>
      <c r="G715" s="144"/>
      <c r="H715" s="144"/>
      <c r="I715" s="144"/>
    </row>
    <row r="716" s="539" customFormat="1" ht="16.5" customHeight="1" spans="1:9">
      <c r="A716" s="548" t="s">
        <v>1356</v>
      </c>
      <c r="B716" s="511" t="s">
        <v>1357</v>
      </c>
      <c r="C716" s="187">
        <v>0</v>
      </c>
      <c r="D716" s="144"/>
      <c r="E716" s="144"/>
      <c r="F716" s="144"/>
      <c r="G716" s="144"/>
      <c r="H716" s="144"/>
      <c r="I716" s="144"/>
    </row>
    <row r="717" s="539" customFormat="1" ht="16.5" customHeight="1" spans="1:9">
      <c r="A717" s="550" t="s">
        <v>1358</v>
      </c>
      <c r="B717" s="509" t="s">
        <v>1359</v>
      </c>
      <c r="C717" s="510">
        <f>SUM(C718:C720)</f>
        <v>1938</v>
      </c>
      <c r="D717" s="144"/>
      <c r="E717" s="144"/>
      <c r="F717" s="144"/>
      <c r="G717" s="144"/>
      <c r="H717" s="144"/>
      <c r="I717" s="144"/>
    </row>
    <row r="718" s="539" customFormat="1" ht="16.5" customHeight="1" spans="1:9">
      <c r="A718" s="548" t="s">
        <v>1360</v>
      </c>
      <c r="B718" s="511" t="s">
        <v>1361</v>
      </c>
      <c r="C718" s="187">
        <v>0</v>
      </c>
      <c r="D718" s="144"/>
      <c r="E718" s="144"/>
      <c r="F718" s="144"/>
      <c r="G718" s="144"/>
      <c r="H718" s="144"/>
      <c r="I718" s="144"/>
    </row>
    <row r="719" s="539" customFormat="1" ht="16.5" customHeight="1" spans="1:9">
      <c r="A719" s="548" t="s">
        <v>1362</v>
      </c>
      <c r="B719" s="511" t="s">
        <v>1363</v>
      </c>
      <c r="C719" s="187">
        <v>1938</v>
      </c>
      <c r="D719" s="144"/>
      <c r="E719" s="144"/>
      <c r="F719" s="144"/>
      <c r="G719" s="144"/>
      <c r="H719" s="144"/>
      <c r="I719" s="144"/>
    </row>
    <row r="720" s="539" customFormat="1" ht="16.5" customHeight="1" spans="1:9">
      <c r="A720" s="548" t="s">
        <v>1364</v>
      </c>
      <c r="B720" s="511" t="s">
        <v>1365</v>
      </c>
      <c r="C720" s="187">
        <v>0</v>
      </c>
      <c r="D720" s="144"/>
      <c r="E720" s="144"/>
      <c r="F720" s="144"/>
      <c r="G720" s="144"/>
      <c r="H720" s="144"/>
      <c r="I720" s="144"/>
    </row>
    <row r="721" s="539" customFormat="1" ht="16.5" customHeight="1" spans="1:9">
      <c r="A721" s="550" t="s">
        <v>1366</v>
      </c>
      <c r="B721" s="509" t="s">
        <v>1367</v>
      </c>
      <c r="C721" s="510">
        <f>SUM(C722:C725)</f>
        <v>7680</v>
      </c>
      <c r="D721" s="144"/>
      <c r="E721" s="144"/>
      <c r="F721" s="144"/>
      <c r="G721" s="144"/>
      <c r="H721" s="144"/>
      <c r="I721" s="144"/>
    </row>
    <row r="722" s="539" customFormat="1" ht="16.5" customHeight="1" spans="1:9">
      <c r="A722" s="548" t="s">
        <v>1368</v>
      </c>
      <c r="B722" s="511" t="s">
        <v>1369</v>
      </c>
      <c r="C722" s="187">
        <v>1883</v>
      </c>
      <c r="D722" s="144"/>
      <c r="E722" s="144"/>
      <c r="F722" s="144"/>
      <c r="G722" s="144"/>
      <c r="H722" s="144"/>
      <c r="I722" s="144"/>
    </row>
    <row r="723" s="539" customFormat="1" ht="16.5" customHeight="1" spans="1:9">
      <c r="A723" s="548" t="s">
        <v>1370</v>
      </c>
      <c r="B723" s="511" t="s">
        <v>1371</v>
      </c>
      <c r="C723" s="187">
        <v>5797</v>
      </c>
      <c r="D723" s="144"/>
      <c r="E723" s="144"/>
      <c r="F723" s="144"/>
      <c r="G723" s="144"/>
      <c r="H723" s="144"/>
      <c r="I723" s="144"/>
    </row>
    <row r="724" s="542" customFormat="1" ht="16.5" customHeight="1" spans="1:9">
      <c r="A724" s="548" t="s">
        <v>1372</v>
      </c>
      <c r="B724" s="511" t="s">
        <v>1373</v>
      </c>
      <c r="C724" s="187">
        <v>0</v>
      </c>
      <c r="D724" s="144"/>
      <c r="E724" s="144"/>
      <c r="F724" s="144"/>
      <c r="G724" s="144"/>
      <c r="H724" s="144"/>
      <c r="I724" s="144"/>
    </row>
    <row r="725" s="542" customFormat="1" ht="16.5" customHeight="1" spans="1:9">
      <c r="A725" s="548" t="s">
        <v>1374</v>
      </c>
      <c r="B725" s="511" t="s">
        <v>1375</v>
      </c>
      <c r="C725" s="187">
        <v>0</v>
      </c>
      <c r="D725" s="144"/>
      <c r="E725" s="144"/>
      <c r="F725" s="144"/>
      <c r="G725" s="144"/>
      <c r="H725" s="144"/>
      <c r="I725" s="144"/>
    </row>
    <row r="726" s="542" customFormat="1" ht="16.5" customHeight="1" spans="1:9">
      <c r="A726" s="550" t="s">
        <v>1376</v>
      </c>
      <c r="B726" s="509" t="s">
        <v>1377</v>
      </c>
      <c r="C726" s="510">
        <f>SUM(C727:C729)</f>
        <v>1035</v>
      </c>
      <c r="D726" s="144"/>
      <c r="E726" s="144"/>
      <c r="F726" s="144"/>
      <c r="G726" s="144"/>
      <c r="H726" s="144"/>
      <c r="I726" s="144"/>
    </row>
    <row r="727" s="542" customFormat="1" ht="16.5" customHeight="1" spans="1:9">
      <c r="A727" s="548" t="s">
        <v>1378</v>
      </c>
      <c r="B727" s="511" t="s">
        <v>1379</v>
      </c>
      <c r="C727" s="187">
        <v>18</v>
      </c>
      <c r="D727" s="144"/>
      <c r="E727" s="144"/>
      <c r="F727" s="144"/>
      <c r="G727" s="144"/>
      <c r="H727" s="144"/>
      <c r="I727" s="144"/>
    </row>
    <row r="728" s="542" customFormat="1" ht="16.5" customHeight="1" spans="1:9">
      <c r="A728" s="548" t="s">
        <v>1380</v>
      </c>
      <c r="B728" s="511" t="s">
        <v>1381</v>
      </c>
      <c r="C728" s="187">
        <v>1017</v>
      </c>
      <c r="D728" s="144"/>
      <c r="E728" s="144"/>
      <c r="F728" s="144"/>
      <c r="G728" s="144"/>
      <c r="H728" s="144"/>
      <c r="I728" s="144"/>
    </row>
    <row r="729" s="542" customFormat="1" ht="16.5" customHeight="1" spans="1:9">
      <c r="A729" s="548" t="s">
        <v>1382</v>
      </c>
      <c r="B729" s="511" t="s">
        <v>1383</v>
      </c>
      <c r="C729" s="187">
        <v>0</v>
      </c>
      <c r="D729" s="144"/>
      <c r="E729" s="144"/>
      <c r="F729" s="144"/>
      <c r="G729" s="144"/>
      <c r="H729" s="144"/>
      <c r="I729" s="144"/>
    </row>
    <row r="730" s="542" customFormat="1" ht="16.5" customHeight="1" spans="1:9">
      <c r="A730" s="550" t="s">
        <v>1384</v>
      </c>
      <c r="B730" s="509" t="s">
        <v>1385</v>
      </c>
      <c r="C730" s="510">
        <f>SUM(C731:C733)</f>
        <v>2821</v>
      </c>
      <c r="D730" s="144"/>
      <c r="E730" s="144"/>
      <c r="F730" s="144"/>
      <c r="G730" s="144"/>
      <c r="H730" s="144"/>
      <c r="I730" s="144"/>
    </row>
    <row r="731" s="542" customFormat="1" ht="16.5" customHeight="1" spans="1:9">
      <c r="A731" s="548" t="s">
        <v>1386</v>
      </c>
      <c r="B731" s="511" t="s">
        <v>1387</v>
      </c>
      <c r="C731" s="187">
        <v>2803</v>
      </c>
      <c r="D731" s="144"/>
      <c r="E731" s="144"/>
      <c r="F731" s="144"/>
      <c r="G731" s="144"/>
      <c r="H731" s="144"/>
      <c r="I731" s="144"/>
    </row>
    <row r="732" s="542" customFormat="1" ht="16.5" customHeight="1" spans="1:9">
      <c r="A732" s="548" t="s">
        <v>1388</v>
      </c>
      <c r="B732" s="511" t="s">
        <v>1389</v>
      </c>
      <c r="C732" s="187">
        <v>0</v>
      </c>
      <c r="D732" s="144"/>
      <c r="E732" s="144"/>
      <c r="F732" s="144"/>
      <c r="G732" s="144"/>
      <c r="H732" s="144"/>
      <c r="I732" s="144"/>
    </row>
    <row r="733" s="542" customFormat="1" ht="16.5" customHeight="1" spans="1:9">
      <c r="A733" s="548" t="s">
        <v>1390</v>
      </c>
      <c r="B733" s="511" t="s">
        <v>1391</v>
      </c>
      <c r="C733" s="187">
        <v>18</v>
      </c>
      <c r="D733" s="144"/>
      <c r="E733" s="144"/>
      <c r="F733" s="144"/>
      <c r="G733" s="144"/>
      <c r="H733" s="144"/>
      <c r="I733" s="144"/>
    </row>
    <row r="734" s="542" customFormat="1" ht="16.5" customHeight="1" spans="1:9">
      <c r="A734" s="550" t="s">
        <v>1392</v>
      </c>
      <c r="B734" s="509" t="s">
        <v>1393</v>
      </c>
      <c r="C734" s="510">
        <f>SUM(C735:C736)</f>
        <v>287</v>
      </c>
      <c r="D734" s="144"/>
      <c r="E734" s="144"/>
      <c r="F734" s="144"/>
      <c r="G734" s="144"/>
      <c r="H734" s="144"/>
      <c r="I734" s="144"/>
    </row>
    <row r="735" s="542" customFormat="1" ht="16.5" customHeight="1" spans="1:9">
      <c r="A735" s="276" t="s">
        <v>1394</v>
      </c>
      <c r="B735" s="511" t="s">
        <v>1395</v>
      </c>
      <c r="C735" s="187">
        <v>287</v>
      </c>
      <c r="D735" s="144"/>
      <c r="E735" s="144"/>
      <c r="F735" s="144"/>
      <c r="G735" s="144"/>
      <c r="H735" s="144"/>
      <c r="I735" s="144"/>
    </row>
    <row r="736" s="542" customFormat="1" ht="16.5" customHeight="1" spans="1:9">
      <c r="A736" s="276" t="s">
        <v>1396</v>
      </c>
      <c r="B736" s="511" t="s">
        <v>1397</v>
      </c>
      <c r="C736" s="187">
        <v>0</v>
      </c>
      <c r="D736" s="144"/>
      <c r="E736" s="144"/>
      <c r="F736" s="144"/>
      <c r="G736" s="144"/>
      <c r="H736" s="144"/>
      <c r="I736" s="144"/>
    </row>
    <row r="737" s="542" customFormat="1" ht="16.5" customHeight="1" spans="1:9">
      <c r="A737" s="508" t="s">
        <v>1398</v>
      </c>
      <c r="B737" s="509" t="s">
        <v>1399</v>
      </c>
      <c r="C737" s="510">
        <f>SUM(C738:C745)</f>
        <v>749</v>
      </c>
      <c r="D737" s="144"/>
      <c r="E737" s="144"/>
      <c r="F737" s="144"/>
      <c r="G737" s="144"/>
      <c r="H737" s="144"/>
      <c r="I737" s="144"/>
    </row>
    <row r="738" s="542" customFormat="1" ht="16.5" customHeight="1" spans="1:9">
      <c r="A738" s="276" t="s">
        <v>1400</v>
      </c>
      <c r="B738" s="511" t="s">
        <v>137</v>
      </c>
      <c r="C738" s="187">
        <v>455</v>
      </c>
      <c r="D738" s="144"/>
      <c r="E738" s="144"/>
      <c r="F738" s="144"/>
      <c r="G738" s="144"/>
      <c r="H738" s="144"/>
      <c r="I738" s="144"/>
    </row>
    <row r="739" s="542" customFormat="1" ht="16.5" customHeight="1" spans="1:9">
      <c r="A739" s="276" t="s">
        <v>1401</v>
      </c>
      <c r="B739" s="511" t="s">
        <v>139</v>
      </c>
      <c r="C739" s="187">
        <v>0</v>
      </c>
      <c r="D739" s="144"/>
      <c r="E739" s="144"/>
      <c r="F739" s="144"/>
      <c r="G739" s="144"/>
      <c r="H739" s="144"/>
      <c r="I739" s="144"/>
    </row>
    <row r="740" s="542" customFormat="1" ht="16.5" customHeight="1" spans="1:9">
      <c r="A740" s="276" t="s">
        <v>1402</v>
      </c>
      <c r="B740" s="511" t="s">
        <v>141</v>
      </c>
      <c r="C740" s="187">
        <v>0</v>
      </c>
      <c r="D740" s="144"/>
      <c r="E740" s="144"/>
      <c r="F740" s="144"/>
      <c r="G740" s="144"/>
      <c r="H740" s="144"/>
      <c r="I740" s="144"/>
    </row>
    <row r="741" s="539" customFormat="1" ht="16.5" customHeight="1" spans="1:9">
      <c r="A741" s="276" t="s">
        <v>1403</v>
      </c>
      <c r="B741" s="511" t="s">
        <v>238</v>
      </c>
      <c r="C741" s="187">
        <v>0</v>
      </c>
      <c r="D741" s="144"/>
      <c r="E741" s="144"/>
      <c r="F741" s="144"/>
      <c r="G741" s="144"/>
      <c r="H741" s="144"/>
      <c r="I741" s="144"/>
    </row>
    <row r="742" s="539" customFormat="1" ht="16.5" customHeight="1" spans="1:9">
      <c r="A742" s="276" t="s">
        <v>1404</v>
      </c>
      <c r="B742" s="511" t="s">
        <v>1405</v>
      </c>
      <c r="C742" s="187">
        <v>0</v>
      </c>
      <c r="D742" s="144"/>
      <c r="E742" s="144"/>
      <c r="F742" s="144"/>
      <c r="G742" s="144"/>
      <c r="H742" s="144"/>
      <c r="I742" s="144"/>
    </row>
    <row r="743" s="539" customFormat="1" ht="16.5" customHeight="1" spans="1:9">
      <c r="A743" s="276" t="s">
        <v>1406</v>
      </c>
      <c r="B743" s="511" t="s">
        <v>1407</v>
      </c>
      <c r="C743" s="187">
        <v>145</v>
      </c>
      <c r="D743" s="144"/>
      <c r="E743" s="144"/>
      <c r="F743" s="144"/>
      <c r="G743" s="144"/>
      <c r="H743" s="144"/>
      <c r="I743" s="144"/>
    </row>
    <row r="744" s="539" customFormat="1" ht="16.5" customHeight="1" spans="1:9">
      <c r="A744" s="276" t="s">
        <v>1408</v>
      </c>
      <c r="B744" s="511" t="s">
        <v>155</v>
      </c>
      <c r="C744" s="187">
        <v>28</v>
      </c>
      <c r="D744" s="144"/>
      <c r="E744" s="144"/>
      <c r="F744" s="144"/>
      <c r="G744" s="144"/>
      <c r="H744" s="144"/>
      <c r="I744" s="144"/>
    </row>
    <row r="745" s="539" customFormat="1" ht="16.5" customHeight="1" spans="1:9">
      <c r="A745" s="276" t="s">
        <v>1409</v>
      </c>
      <c r="B745" s="511" t="s">
        <v>1410</v>
      </c>
      <c r="C745" s="187">
        <v>121</v>
      </c>
      <c r="D745" s="144"/>
      <c r="E745" s="144"/>
      <c r="F745" s="144"/>
      <c r="G745" s="144"/>
      <c r="H745" s="144"/>
      <c r="I745" s="144"/>
    </row>
    <row r="746" s="539" customFormat="1" ht="16.5" customHeight="1" spans="1:9">
      <c r="A746" s="508" t="s">
        <v>1411</v>
      </c>
      <c r="B746" s="509" t="s">
        <v>1412</v>
      </c>
      <c r="C746" s="510">
        <f>C747</f>
        <v>0</v>
      </c>
      <c r="D746" s="144"/>
      <c r="E746" s="144"/>
      <c r="F746" s="144"/>
      <c r="G746" s="144"/>
      <c r="H746" s="144"/>
      <c r="I746" s="144"/>
    </row>
    <row r="747" s="539" customFormat="1" ht="16.5" customHeight="1" spans="1:9">
      <c r="A747" s="276" t="s">
        <v>1413</v>
      </c>
      <c r="B747" s="511" t="s">
        <v>1414</v>
      </c>
      <c r="C747" s="187">
        <v>0</v>
      </c>
      <c r="D747" s="144"/>
      <c r="E747" s="144"/>
      <c r="F747" s="144"/>
      <c r="G747" s="144"/>
      <c r="H747" s="144"/>
      <c r="I747" s="144"/>
    </row>
    <row r="748" s="539" customFormat="1" ht="16.5" customHeight="1" spans="1:9">
      <c r="A748" s="508" t="s">
        <v>1415</v>
      </c>
      <c r="B748" s="509" t="s">
        <v>1416</v>
      </c>
      <c r="C748" s="510">
        <f>C749</f>
        <v>612</v>
      </c>
      <c r="D748" s="144"/>
      <c r="E748" s="144"/>
      <c r="F748" s="144"/>
      <c r="G748" s="144"/>
      <c r="H748" s="144"/>
      <c r="I748" s="144"/>
    </row>
    <row r="749" s="539" customFormat="1" ht="16.5" customHeight="1" spans="1:9">
      <c r="A749" s="276" t="s">
        <v>1417</v>
      </c>
      <c r="B749" s="511" t="s">
        <v>1418</v>
      </c>
      <c r="C749" s="187">
        <v>612</v>
      </c>
      <c r="D749" s="144"/>
      <c r="E749" s="144"/>
      <c r="F749" s="144"/>
      <c r="G749" s="144"/>
      <c r="H749" s="144"/>
      <c r="I749" s="144"/>
    </row>
    <row r="750" s="539" customFormat="1" ht="16.5" customHeight="1" spans="1:9">
      <c r="A750" s="505" t="s">
        <v>1419</v>
      </c>
      <c r="B750" s="506" t="s">
        <v>1420</v>
      </c>
      <c r="C750" s="507">
        <f>C751+C761+C765+C774+C781+C788+C794+C797+C800+C802+C804+C810+C812+C814+C825</f>
        <v>16954</v>
      </c>
      <c r="D750" s="144"/>
      <c r="E750" s="144"/>
      <c r="F750" s="144"/>
      <c r="G750" s="144"/>
      <c r="H750" s="144"/>
      <c r="I750" s="144"/>
    </row>
    <row r="751" s="539" customFormat="1" ht="16.5" customHeight="1" spans="1:9">
      <c r="A751" s="508" t="s">
        <v>1421</v>
      </c>
      <c r="B751" s="509" t="s">
        <v>1422</v>
      </c>
      <c r="C751" s="510">
        <f>SUM(C752:C760)</f>
        <v>1005</v>
      </c>
      <c r="D751" s="144"/>
      <c r="E751" s="144"/>
      <c r="F751" s="144"/>
      <c r="G751" s="144"/>
      <c r="H751" s="144"/>
      <c r="I751" s="144"/>
    </row>
    <row r="752" s="539" customFormat="1" ht="16.5" customHeight="1" spans="1:9">
      <c r="A752" s="276" t="s">
        <v>1423</v>
      </c>
      <c r="B752" s="511" t="s">
        <v>137</v>
      </c>
      <c r="C752" s="187">
        <v>523</v>
      </c>
      <c r="D752" s="144"/>
      <c r="E752" s="144"/>
      <c r="F752" s="144"/>
      <c r="G752" s="144"/>
      <c r="H752" s="144"/>
      <c r="I752" s="144"/>
    </row>
    <row r="753" s="539" customFormat="1" ht="16.5" customHeight="1" spans="1:9">
      <c r="A753" s="276" t="s">
        <v>1424</v>
      </c>
      <c r="B753" s="511" t="s">
        <v>139</v>
      </c>
      <c r="C753" s="187">
        <v>0</v>
      </c>
      <c r="D753" s="144"/>
      <c r="E753" s="144"/>
      <c r="F753" s="144"/>
      <c r="G753" s="144"/>
      <c r="H753" s="144"/>
      <c r="I753" s="144"/>
    </row>
    <row r="754" s="539" customFormat="1" ht="16.5" customHeight="1" spans="1:9">
      <c r="A754" s="276" t="s">
        <v>1425</v>
      </c>
      <c r="B754" s="511" t="s">
        <v>141</v>
      </c>
      <c r="C754" s="187">
        <v>0</v>
      </c>
      <c r="D754" s="144"/>
      <c r="E754" s="144"/>
      <c r="F754" s="144"/>
      <c r="G754" s="144"/>
      <c r="H754" s="144"/>
      <c r="I754" s="144"/>
    </row>
    <row r="755" s="539" customFormat="1" ht="16.5" customHeight="1" spans="1:9">
      <c r="A755" s="276" t="s">
        <v>1426</v>
      </c>
      <c r="B755" s="511" t="s">
        <v>1427</v>
      </c>
      <c r="C755" s="187">
        <v>30</v>
      </c>
      <c r="D755" s="144"/>
      <c r="E755" s="144"/>
      <c r="F755" s="144"/>
      <c r="G755" s="144"/>
      <c r="H755" s="144"/>
      <c r="I755" s="144"/>
    </row>
    <row r="756" s="539" customFormat="1" ht="16.5" customHeight="1" spans="1:9">
      <c r="A756" s="276" t="s">
        <v>1428</v>
      </c>
      <c r="B756" s="511" t="s">
        <v>1429</v>
      </c>
      <c r="C756" s="187">
        <v>60</v>
      </c>
      <c r="D756" s="144"/>
      <c r="E756" s="144"/>
      <c r="F756" s="144"/>
      <c r="G756" s="144"/>
      <c r="H756" s="144"/>
      <c r="I756" s="144"/>
    </row>
    <row r="757" s="539" customFormat="1" ht="16.5" customHeight="1" spans="1:9">
      <c r="A757" s="276" t="s">
        <v>1430</v>
      </c>
      <c r="B757" s="511" t="s">
        <v>1431</v>
      </c>
      <c r="C757" s="187">
        <v>0</v>
      </c>
      <c r="D757" s="144"/>
      <c r="E757" s="144"/>
      <c r="F757" s="144"/>
      <c r="G757" s="144"/>
      <c r="H757" s="144"/>
      <c r="I757" s="144"/>
    </row>
    <row r="758" s="539" customFormat="1" ht="16.5" customHeight="1" spans="1:9">
      <c r="A758" s="276" t="s">
        <v>1432</v>
      </c>
      <c r="B758" s="511" t="s">
        <v>1433</v>
      </c>
      <c r="C758" s="187">
        <v>0</v>
      </c>
      <c r="D758" s="144"/>
      <c r="E758" s="144"/>
      <c r="F758" s="144"/>
      <c r="G758" s="144"/>
      <c r="H758" s="144"/>
      <c r="I758" s="144"/>
    </row>
    <row r="759" s="539" customFormat="1" ht="16.5" customHeight="1" spans="1:9">
      <c r="A759" s="276" t="s">
        <v>1434</v>
      </c>
      <c r="B759" s="511" t="s">
        <v>1435</v>
      </c>
      <c r="C759" s="187">
        <v>0</v>
      </c>
      <c r="D759" s="144"/>
      <c r="E759" s="144"/>
      <c r="F759" s="144"/>
      <c r="G759" s="144"/>
      <c r="H759" s="144"/>
      <c r="I759" s="144"/>
    </row>
    <row r="760" s="539" customFormat="1" ht="16.5" customHeight="1" spans="1:9">
      <c r="A760" s="276" t="s">
        <v>1436</v>
      </c>
      <c r="B760" s="511" t="s">
        <v>1437</v>
      </c>
      <c r="C760" s="187">
        <v>392</v>
      </c>
      <c r="D760" s="144"/>
      <c r="E760" s="144"/>
      <c r="F760" s="144"/>
      <c r="G760" s="144"/>
      <c r="H760" s="144"/>
      <c r="I760" s="144"/>
    </row>
    <row r="761" s="539" customFormat="1" ht="16.5" customHeight="1" spans="1:9">
      <c r="A761" s="508" t="s">
        <v>1438</v>
      </c>
      <c r="B761" s="509" t="s">
        <v>1439</v>
      </c>
      <c r="C761" s="510">
        <f>SUM(C762:C764)</f>
        <v>8</v>
      </c>
      <c r="D761" s="144"/>
      <c r="E761" s="144"/>
      <c r="F761" s="144"/>
      <c r="G761" s="144"/>
      <c r="H761" s="144"/>
      <c r="I761" s="144"/>
    </row>
    <row r="762" s="539" customFormat="1" ht="16.5" customHeight="1" spans="1:9">
      <c r="A762" s="276" t="s">
        <v>1440</v>
      </c>
      <c r="B762" s="511" t="s">
        <v>1441</v>
      </c>
      <c r="C762" s="187">
        <v>0</v>
      </c>
      <c r="D762" s="144"/>
      <c r="E762" s="144"/>
      <c r="F762" s="144"/>
      <c r="G762" s="144"/>
      <c r="H762" s="144"/>
      <c r="I762" s="144"/>
    </row>
    <row r="763" s="539" customFormat="1" ht="16.5" customHeight="1" spans="1:9">
      <c r="A763" s="276" t="s">
        <v>1442</v>
      </c>
      <c r="B763" s="511" t="s">
        <v>1443</v>
      </c>
      <c r="C763" s="187">
        <v>0</v>
      </c>
      <c r="D763" s="144"/>
      <c r="E763" s="144"/>
      <c r="F763" s="144"/>
      <c r="G763" s="144"/>
      <c r="H763" s="144"/>
      <c r="I763" s="144"/>
    </row>
    <row r="764" s="539" customFormat="1" ht="16.5" customHeight="1" spans="1:9">
      <c r="A764" s="276" t="s">
        <v>1444</v>
      </c>
      <c r="B764" s="511" t="s">
        <v>1445</v>
      </c>
      <c r="C764" s="187">
        <v>8</v>
      </c>
      <c r="D764" s="144"/>
      <c r="E764" s="144"/>
      <c r="F764" s="144"/>
      <c r="G764" s="144"/>
      <c r="H764" s="144"/>
      <c r="I764" s="144"/>
    </row>
    <row r="765" s="539" customFormat="1" ht="16.5" customHeight="1" spans="1:9">
      <c r="A765" s="508" t="s">
        <v>1446</v>
      </c>
      <c r="B765" s="509" t="s">
        <v>1447</v>
      </c>
      <c r="C765" s="510">
        <f>SUM(C766:C773)</f>
        <v>334</v>
      </c>
      <c r="D765" s="144"/>
      <c r="E765" s="144"/>
      <c r="F765" s="144"/>
      <c r="G765" s="144"/>
      <c r="H765" s="144"/>
      <c r="I765" s="144"/>
    </row>
    <row r="766" s="539" customFormat="1" ht="16.5" customHeight="1" spans="1:9">
      <c r="A766" s="276" t="s">
        <v>1448</v>
      </c>
      <c r="B766" s="511" t="s">
        <v>1449</v>
      </c>
      <c r="C766" s="187">
        <v>99</v>
      </c>
      <c r="D766" s="144"/>
      <c r="E766" s="144"/>
      <c r="F766" s="144"/>
      <c r="G766" s="144"/>
      <c r="H766" s="144"/>
      <c r="I766" s="144"/>
    </row>
    <row r="767" s="539" customFormat="1" ht="16.5" customHeight="1" spans="1:9">
      <c r="A767" s="276" t="s">
        <v>1450</v>
      </c>
      <c r="B767" s="511" t="s">
        <v>1451</v>
      </c>
      <c r="C767" s="187">
        <v>35</v>
      </c>
      <c r="D767" s="144"/>
      <c r="E767" s="144"/>
      <c r="F767" s="144"/>
      <c r="G767" s="144"/>
      <c r="H767" s="144"/>
      <c r="I767" s="144"/>
    </row>
    <row r="768" s="539" customFormat="1" ht="16.5" customHeight="1" spans="1:9">
      <c r="A768" s="276" t="s">
        <v>1452</v>
      </c>
      <c r="B768" s="511" t="s">
        <v>1453</v>
      </c>
      <c r="C768" s="187">
        <v>0</v>
      </c>
      <c r="D768" s="144"/>
      <c r="E768" s="144"/>
      <c r="F768" s="144"/>
      <c r="G768" s="144"/>
      <c r="H768" s="144"/>
      <c r="I768" s="144"/>
    </row>
    <row r="769" s="539" customFormat="1" ht="16.5" customHeight="1" spans="1:9">
      <c r="A769" s="276" t="s">
        <v>1454</v>
      </c>
      <c r="B769" s="511" t="s">
        <v>1455</v>
      </c>
      <c r="C769" s="187">
        <v>124</v>
      </c>
      <c r="D769" s="144"/>
      <c r="E769" s="144"/>
      <c r="F769" s="144"/>
      <c r="G769" s="144"/>
      <c r="H769" s="144"/>
      <c r="I769" s="144"/>
    </row>
    <row r="770" s="539" customFormat="1" ht="16.5" customHeight="1" spans="1:9">
      <c r="A770" s="276" t="s">
        <v>1456</v>
      </c>
      <c r="B770" s="511" t="s">
        <v>1457</v>
      </c>
      <c r="C770" s="187">
        <v>0</v>
      </c>
      <c r="D770" s="144"/>
      <c r="E770" s="144"/>
      <c r="F770" s="144"/>
      <c r="G770" s="144"/>
      <c r="H770" s="144"/>
      <c r="I770" s="144"/>
    </row>
    <row r="771" s="539" customFormat="1" ht="16.5" customHeight="1" spans="1:9">
      <c r="A771" s="276" t="s">
        <v>1458</v>
      </c>
      <c r="B771" s="511" t="s">
        <v>1459</v>
      </c>
      <c r="C771" s="187">
        <v>0</v>
      </c>
      <c r="D771" s="144"/>
      <c r="E771" s="144"/>
      <c r="F771" s="144"/>
      <c r="G771" s="144"/>
      <c r="H771" s="144"/>
      <c r="I771" s="144"/>
    </row>
    <row r="772" s="539" customFormat="1" ht="16.5" customHeight="1" spans="1:9">
      <c r="A772" s="276" t="s">
        <v>1460</v>
      </c>
      <c r="B772" s="511" t="s">
        <v>1461</v>
      </c>
      <c r="C772" s="187">
        <v>0</v>
      </c>
      <c r="D772" s="144"/>
      <c r="E772" s="144"/>
      <c r="F772" s="144"/>
      <c r="G772" s="144"/>
      <c r="H772" s="144"/>
      <c r="I772" s="144"/>
    </row>
    <row r="773" s="539" customFormat="1" ht="16.5" customHeight="1" spans="1:9">
      <c r="A773" s="276" t="s">
        <v>1462</v>
      </c>
      <c r="B773" s="511" t="s">
        <v>1463</v>
      </c>
      <c r="C773" s="187">
        <v>76</v>
      </c>
      <c r="D773" s="144"/>
      <c r="E773" s="144"/>
      <c r="F773" s="144"/>
      <c r="G773" s="144"/>
      <c r="H773" s="144"/>
      <c r="I773" s="144"/>
    </row>
    <row r="774" s="539" customFormat="1" ht="16.5" customHeight="1" spans="1:9">
      <c r="A774" s="508" t="s">
        <v>1464</v>
      </c>
      <c r="B774" s="509" t="s">
        <v>1465</v>
      </c>
      <c r="C774" s="510">
        <f>SUM(C775:C780)</f>
        <v>2830</v>
      </c>
      <c r="D774" s="144"/>
      <c r="E774" s="144"/>
      <c r="F774" s="144"/>
      <c r="G774" s="144"/>
      <c r="H774" s="144"/>
      <c r="I774" s="144"/>
    </row>
    <row r="775" s="539" customFormat="1" ht="16.5" customHeight="1" spans="1:9">
      <c r="A775" s="276" t="s">
        <v>1466</v>
      </c>
      <c r="B775" s="511" t="s">
        <v>1467</v>
      </c>
      <c r="C775" s="187">
        <v>1700</v>
      </c>
      <c r="D775" s="144"/>
      <c r="E775" s="144"/>
      <c r="F775" s="144"/>
      <c r="G775" s="144"/>
      <c r="H775" s="144"/>
      <c r="I775" s="144"/>
    </row>
    <row r="776" s="539" customFormat="1" ht="16.5" customHeight="1" spans="1:9">
      <c r="A776" s="276" t="s">
        <v>1468</v>
      </c>
      <c r="B776" s="511" t="s">
        <v>1469</v>
      </c>
      <c r="C776" s="187">
        <v>1130</v>
      </c>
      <c r="D776" s="144"/>
      <c r="E776" s="144"/>
      <c r="F776" s="144"/>
      <c r="G776" s="144"/>
      <c r="H776" s="144"/>
      <c r="I776" s="144"/>
    </row>
    <row r="777" s="539" customFormat="1" ht="16.5" customHeight="1" spans="1:9">
      <c r="A777" s="276" t="s">
        <v>1470</v>
      </c>
      <c r="B777" s="511" t="s">
        <v>1471</v>
      </c>
      <c r="C777" s="190">
        <v>0</v>
      </c>
      <c r="D777" s="144"/>
      <c r="E777" s="144"/>
      <c r="F777" s="144"/>
      <c r="G777" s="144"/>
      <c r="H777" s="144"/>
      <c r="I777" s="144"/>
    </row>
    <row r="778" s="539" customFormat="1" ht="16.5" customHeight="1" spans="1:9">
      <c r="A778" s="276" t="s">
        <v>1472</v>
      </c>
      <c r="B778" s="511" t="s">
        <v>1473</v>
      </c>
      <c r="C778" s="187">
        <v>0</v>
      </c>
      <c r="D778" s="144"/>
      <c r="E778" s="144"/>
      <c r="F778" s="144"/>
      <c r="G778" s="144"/>
      <c r="H778" s="144"/>
      <c r="I778" s="144"/>
    </row>
    <row r="779" s="539" customFormat="1" ht="16.5" customHeight="1" spans="1:9">
      <c r="A779" s="276" t="s">
        <v>1474</v>
      </c>
      <c r="B779" s="511" t="s">
        <v>1475</v>
      </c>
      <c r="C779" s="192">
        <v>0</v>
      </c>
      <c r="D779" s="144"/>
      <c r="E779" s="144"/>
      <c r="F779" s="144"/>
      <c r="G779" s="144"/>
      <c r="H779" s="144"/>
      <c r="I779" s="144"/>
    </row>
    <row r="780" s="539" customFormat="1" ht="16.5" customHeight="1" spans="1:9">
      <c r="A780" s="276" t="s">
        <v>1476</v>
      </c>
      <c r="B780" s="511" t="s">
        <v>1477</v>
      </c>
      <c r="C780" s="190">
        <v>0</v>
      </c>
      <c r="D780" s="144"/>
      <c r="E780" s="144"/>
      <c r="F780" s="144"/>
      <c r="G780" s="144"/>
      <c r="H780" s="144"/>
      <c r="I780" s="144"/>
    </row>
    <row r="781" s="539" customFormat="1" ht="16.5" customHeight="1" spans="1:9">
      <c r="A781" s="508" t="s">
        <v>1478</v>
      </c>
      <c r="B781" s="509" t="s">
        <v>1479</v>
      </c>
      <c r="C781" s="510">
        <f>SUM(C782:C787)</f>
        <v>1949</v>
      </c>
      <c r="D781" s="144"/>
      <c r="E781" s="144"/>
      <c r="F781" s="144"/>
      <c r="G781" s="144"/>
      <c r="H781" s="144"/>
      <c r="I781" s="144"/>
    </row>
    <row r="782" s="539" customFormat="1" ht="16.5" customHeight="1" spans="1:9">
      <c r="A782" s="276" t="s">
        <v>1480</v>
      </c>
      <c r="B782" s="511" t="s">
        <v>1481</v>
      </c>
      <c r="C782" s="192">
        <v>1932</v>
      </c>
      <c r="D782" s="144"/>
      <c r="E782" s="144"/>
      <c r="F782" s="144"/>
      <c r="G782" s="144"/>
      <c r="H782" s="144"/>
      <c r="I782" s="144"/>
    </row>
    <row r="783" s="539" customFormat="1" ht="16.5" customHeight="1" spans="1:9">
      <c r="A783" s="276" t="s">
        <v>1482</v>
      </c>
      <c r="B783" s="511" t="s">
        <v>1483</v>
      </c>
      <c r="C783" s="187">
        <v>0</v>
      </c>
      <c r="D783" s="144"/>
      <c r="E783" s="144"/>
      <c r="F783" s="144"/>
      <c r="G783" s="144"/>
      <c r="H783" s="144"/>
      <c r="I783" s="144"/>
    </row>
    <row r="784" s="539" customFormat="1" ht="16.5" customHeight="1" spans="1:9">
      <c r="A784" s="276" t="s">
        <v>1484</v>
      </c>
      <c r="B784" s="511" t="s">
        <v>1485</v>
      </c>
      <c r="C784" s="187">
        <v>17</v>
      </c>
      <c r="D784" s="144"/>
      <c r="E784" s="144"/>
      <c r="F784" s="144"/>
      <c r="G784" s="144"/>
      <c r="H784" s="144"/>
      <c r="I784" s="144"/>
    </row>
    <row r="785" s="539" customFormat="1" ht="16.5" customHeight="1" spans="1:9">
      <c r="A785" s="276" t="s">
        <v>1486</v>
      </c>
      <c r="B785" s="511" t="s">
        <v>1487</v>
      </c>
      <c r="C785" s="187">
        <v>0</v>
      </c>
      <c r="D785" s="144"/>
      <c r="E785" s="144"/>
      <c r="F785" s="144"/>
      <c r="G785" s="144"/>
      <c r="H785" s="144"/>
      <c r="I785" s="144"/>
    </row>
    <row r="786" s="539" customFormat="1" ht="16.5" customHeight="1" spans="1:9">
      <c r="A786" s="276" t="s">
        <v>1488</v>
      </c>
      <c r="B786" s="511" t="s">
        <v>1489</v>
      </c>
      <c r="C786" s="187">
        <v>0</v>
      </c>
      <c r="D786" s="144"/>
      <c r="E786" s="144"/>
      <c r="F786" s="144"/>
      <c r="G786" s="144"/>
      <c r="H786" s="144"/>
      <c r="I786" s="144"/>
    </row>
    <row r="787" s="539" customFormat="1" ht="16.5" customHeight="1" spans="1:9">
      <c r="A787" s="276" t="s">
        <v>1490</v>
      </c>
      <c r="B787" s="511" t="s">
        <v>1491</v>
      </c>
      <c r="C787" s="187">
        <v>0</v>
      </c>
      <c r="D787" s="144"/>
      <c r="E787" s="144"/>
      <c r="F787" s="144"/>
      <c r="G787" s="144"/>
      <c r="H787" s="144"/>
      <c r="I787" s="144"/>
    </row>
    <row r="788" s="539" customFormat="1" ht="16.5" customHeight="1" spans="1:9">
      <c r="A788" s="508" t="s">
        <v>1492</v>
      </c>
      <c r="B788" s="509" t="s">
        <v>1493</v>
      </c>
      <c r="C788" s="510">
        <f>SUM(C789:C793)</f>
        <v>10698</v>
      </c>
      <c r="D788" s="144"/>
      <c r="E788" s="144"/>
      <c r="F788" s="144"/>
      <c r="G788" s="144"/>
      <c r="H788" s="144"/>
      <c r="I788" s="144"/>
    </row>
    <row r="789" s="539" customFormat="1" ht="16.5" customHeight="1" spans="1:9">
      <c r="A789" s="276" t="s">
        <v>1494</v>
      </c>
      <c r="B789" s="511" t="s">
        <v>1495</v>
      </c>
      <c r="C789" s="187">
        <v>10578</v>
      </c>
      <c r="D789" s="144"/>
      <c r="E789" s="144"/>
      <c r="F789" s="144"/>
      <c r="G789" s="144"/>
      <c r="H789" s="144"/>
      <c r="I789" s="144"/>
    </row>
    <row r="790" s="539" customFormat="1" ht="16.5" customHeight="1" spans="1:9">
      <c r="A790" s="276" t="s">
        <v>1496</v>
      </c>
      <c r="B790" s="511" t="s">
        <v>1497</v>
      </c>
      <c r="C790" s="187">
        <v>0</v>
      </c>
      <c r="D790" s="144"/>
      <c r="E790" s="144"/>
      <c r="F790" s="144"/>
      <c r="G790" s="144"/>
      <c r="H790" s="144"/>
      <c r="I790" s="144"/>
    </row>
    <row r="791" s="539" customFormat="1" ht="16.5" customHeight="1" spans="1:9">
      <c r="A791" s="276" t="s">
        <v>1498</v>
      </c>
      <c r="B791" s="511" t="s">
        <v>1499</v>
      </c>
      <c r="C791" s="187">
        <v>0</v>
      </c>
      <c r="D791" s="144"/>
      <c r="E791" s="144"/>
      <c r="F791" s="144"/>
      <c r="G791" s="144"/>
      <c r="H791" s="144"/>
      <c r="I791" s="144"/>
    </row>
    <row r="792" s="539" customFormat="1" ht="16.5" customHeight="1" spans="1:9">
      <c r="A792" s="276" t="s">
        <v>1500</v>
      </c>
      <c r="B792" s="511" t="s">
        <v>1501</v>
      </c>
      <c r="C792" s="187">
        <v>0</v>
      </c>
      <c r="D792" s="144"/>
      <c r="E792" s="144"/>
      <c r="F792" s="144"/>
      <c r="G792" s="144"/>
      <c r="H792" s="144"/>
      <c r="I792" s="144"/>
    </row>
    <row r="793" s="539" customFormat="1" ht="16.5" customHeight="1" spans="1:9">
      <c r="A793" s="276" t="s">
        <v>1502</v>
      </c>
      <c r="B793" s="511" t="s">
        <v>1503</v>
      </c>
      <c r="C793" s="187">
        <v>120</v>
      </c>
      <c r="D793" s="144"/>
      <c r="E793" s="144"/>
      <c r="F793" s="144"/>
      <c r="G793" s="144"/>
      <c r="H793" s="144"/>
      <c r="I793" s="144"/>
    </row>
    <row r="794" s="539" customFormat="1" ht="16.5" customHeight="1" spans="1:9">
      <c r="A794" s="508" t="s">
        <v>1504</v>
      </c>
      <c r="B794" s="509" t="s">
        <v>1505</v>
      </c>
      <c r="C794" s="510">
        <f>SUM(C795:C796)</f>
        <v>0</v>
      </c>
      <c r="D794" s="144"/>
      <c r="E794" s="144"/>
      <c r="F794" s="144"/>
      <c r="G794" s="144"/>
      <c r="H794" s="144"/>
      <c r="I794" s="144"/>
    </row>
    <row r="795" s="539" customFormat="1" ht="16.5" customHeight="1" spans="1:9">
      <c r="A795" s="276" t="s">
        <v>1506</v>
      </c>
      <c r="B795" s="511" t="s">
        <v>1507</v>
      </c>
      <c r="C795" s="187">
        <v>0</v>
      </c>
      <c r="D795" s="144"/>
      <c r="E795" s="144"/>
      <c r="F795" s="144"/>
      <c r="G795" s="144"/>
      <c r="H795" s="144"/>
      <c r="I795" s="144"/>
    </row>
    <row r="796" s="539" customFormat="1" ht="16.5" customHeight="1" spans="1:9">
      <c r="A796" s="276" t="s">
        <v>1508</v>
      </c>
      <c r="B796" s="511" t="s">
        <v>1509</v>
      </c>
      <c r="C796" s="187">
        <v>0</v>
      </c>
      <c r="D796" s="144"/>
      <c r="E796" s="144"/>
      <c r="F796" s="144"/>
      <c r="G796" s="144"/>
      <c r="H796" s="144"/>
      <c r="I796" s="144"/>
    </row>
    <row r="797" s="539" customFormat="1" ht="16.5" customHeight="1" spans="1:9">
      <c r="A797" s="508" t="s">
        <v>1510</v>
      </c>
      <c r="B797" s="509" t="s">
        <v>1511</v>
      </c>
      <c r="C797" s="510">
        <f>SUM(C798:C799)</f>
        <v>0</v>
      </c>
      <c r="D797" s="144"/>
      <c r="E797" s="144"/>
      <c r="F797" s="144"/>
      <c r="G797" s="144"/>
      <c r="H797" s="144"/>
      <c r="I797" s="144"/>
    </row>
    <row r="798" s="539" customFormat="1" ht="16.5" customHeight="1" spans="1:9">
      <c r="A798" s="276" t="s">
        <v>1512</v>
      </c>
      <c r="B798" s="511" t="s">
        <v>1513</v>
      </c>
      <c r="C798" s="187">
        <v>0</v>
      </c>
      <c r="D798" s="144"/>
      <c r="E798" s="144"/>
      <c r="F798" s="144"/>
      <c r="G798" s="144"/>
      <c r="H798" s="144"/>
      <c r="I798" s="144"/>
    </row>
    <row r="799" s="539" customFormat="1" ht="16.5" customHeight="1" spans="1:9">
      <c r="A799" s="276" t="s">
        <v>1514</v>
      </c>
      <c r="B799" s="511" t="s">
        <v>1515</v>
      </c>
      <c r="C799" s="187">
        <v>0</v>
      </c>
      <c r="D799" s="144"/>
      <c r="E799" s="144"/>
      <c r="F799" s="144"/>
      <c r="G799" s="144"/>
      <c r="H799" s="144"/>
      <c r="I799" s="144"/>
    </row>
    <row r="800" s="539" customFormat="1" ht="16.5" customHeight="1" spans="1:9">
      <c r="A800" s="508" t="s">
        <v>1516</v>
      </c>
      <c r="B800" s="509" t="s">
        <v>1517</v>
      </c>
      <c r="C800" s="510">
        <f>C801</f>
        <v>0</v>
      </c>
      <c r="D800" s="144"/>
      <c r="E800" s="144"/>
      <c r="F800" s="144"/>
      <c r="G800" s="144"/>
      <c r="H800" s="144"/>
      <c r="I800" s="144"/>
    </row>
    <row r="801" s="539" customFormat="1" ht="16.5" customHeight="1" spans="1:9">
      <c r="A801" s="276" t="s">
        <v>1518</v>
      </c>
      <c r="B801" s="511" t="s">
        <v>1519</v>
      </c>
      <c r="C801" s="187">
        <v>0</v>
      </c>
      <c r="D801" s="144"/>
      <c r="E801" s="144"/>
      <c r="F801" s="144"/>
      <c r="G801" s="144"/>
      <c r="H801" s="144"/>
      <c r="I801" s="144"/>
    </row>
    <row r="802" s="539" customFormat="1" ht="16.5" customHeight="1" spans="1:9">
      <c r="A802" s="508" t="s">
        <v>1520</v>
      </c>
      <c r="B802" s="509" t="s">
        <v>1521</v>
      </c>
      <c r="C802" s="510">
        <f>C803</f>
        <v>130</v>
      </c>
      <c r="D802" s="144"/>
      <c r="E802" s="144"/>
      <c r="F802" s="144"/>
      <c r="G802" s="144"/>
      <c r="H802" s="144"/>
      <c r="I802" s="144"/>
    </row>
    <row r="803" s="539" customFormat="1" ht="16.5" customHeight="1" spans="1:9">
      <c r="A803" s="276" t="s">
        <v>1522</v>
      </c>
      <c r="B803" s="511" t="s">
        <v>1523</v>
      </c>
      <c r="C803" s="187">
        <v>130</v>
      </c>
      <c r="D803" s="144"/>
      <c r="E803" s="144"/>
      <c r="F803" s="144"/>
      <c r="G803" s="144"/>
      <c r="H803" s="144"/>
      <c r="I803" s="144"/>
    </row>
    <row r="804" s="539" customFormat="1" ht="16.5" customHeight="1" spans="1:9">
      <c r="A804" s="508" t="s">
        <v>1524</v>
      </c>
      <c r="B804" s="509" t="s">
        <v>1525</v>
      </c>
      <c r="C804" s="510">
        <f>SUM(C805:C809)</f>
        <v>0</v>
      </c>
      <c r="D804" s="144"/>
      <c r="E804" s="144"/>
      <c r="F804" s="144"/>
      <c r="G804" s="144"/>
      <c r="H804" s="144"/>
      <c r="I804" s="144"/>
    </row>
    <row r="805" s="539" customFormat="1" ht="16.5" customHeight="1" spans="1:9">
      <c r="A805" s="276" t="s">
        <v>1526</v>
      </c>
      <c r="B805" s="511" t="s">
        <v>1527</v>
      </c>
      <c r="C805" s="187">
        <v>0</v>
      </c>
      <c r="D805" s="144"/>
      <c r="E805" s="144"/>
      <c r="F805" s="144"/>
      <c r="G805" s="144"/>
      <c r="H805" s="144"/>
      <c r="I805" s="144"/>
    </row>
    <row r="806" s="539" customFormat="1" ht="16.5" customHeight="1" spans="1:9">
      <c r="A806" s="276" t="s">
        <v>1528</v>
      </c>
      <c r="B806" s="511" t="s">
        <v>1529</v>
      </c>
      <c r="C806" s="187">
        <v>0</v>
      </c>
      <c r="D806" s="144"/>
      <c r="E806" s="144"/>
      <c r="F806" s="144"/>
      <c r="G806" s="144"/>
      <c r="H806" s="144"/>
      <c r="I806" s="144"/>
    </row>
    <row r="807" s="539" customFormat="1" ht="16.5" customHeight="1" spans="1:9">
      <c r="A807" s="276" t="s">
        <v>1530</v>
      </c>
      <c r="B807" s="511" t="s">
        <v>1531</v>
      </c>
      <c r="C807" s="187">
        <v>0</v>
      </c>
      <c r="D807" s="144"/>
      <c r="E807" s="144"/>
      <c r="F807" s="144"/>
      <c r="G807" s="144"/>
      <c r="H807" s="144"/>
      <c r="I807" s="144"/>
    </row>
    <row r="808" s="539" customFormat="1" ht="16.5" customHeight="1" spans="1:9">
      <c r="A808" s="276" t="s">
        <v>1532</v>
      </c>
      <c r="B808" s="511" t="s">
        <v>1533</v>
      </c>
      <c r="C808" s="187">
        <v>0</v>
      </c>
      <c r="D808" s="144"/>
      <c r="E808" s="144"/>
      <c r="F808" s="144"/>
      <c r="G808" s="144"/>
      <c r="H808" s="144"/>
      <c r="I808" s="144"/>
    </row>
    <row r="809" s="539" customFormat="1" ht="16.5" customHeight="1" spans="1:9">
      <c r="A809" s="276" t="s">
        <v>1534</v>
      </c>
      <c r="B809" s="511" t="s">
        <v>1535</v>
      </c>
      <c r="C809" s="187">
        <v>0</v>
      </c>
      <c r="D809" s="144"/>
      <c r="E809" s="144"/>
      <c r="F809" s="144"/>
      <c r="G809" s="144"/>
      <c r="H809" s="144"/>
      <c r="I809" s="144"/>
    </row>
    <row r="810" s="539" customFormat="1" ht="16.5" customHeight="1" spans="1:9">
      <c r="A810" s="508" t="s">
        <v>1536</v>
      </c>
      <c r="B810" s="509" t="s">
        <v>1537</v>
      </c>
      <c r="C810" s="510">
        <f>C811</f>
        <v>0</v>
      </c>
      <c r="D810" s="144"/>
      <c r="E810" s="144"/>
      <c r="F810" s="144"/>
      <c r="G810" s="144"/>
      <c r="H810" s="144"/>
      <c r="I810" s="144"/>
    </row>
    <row r="811" s="539" customFormat="1" ht="16.5" customHeight="1" spans="1:9">
      <c r="A811" s="276" t="s">
        <v>1538</v>
      </c>
      <c r="B811" s="511" t="s">
        <v>1539</v>
      </c>
      <c r="C811" s="187">
        <v>0</v>
      </c>
      <c r="D811" s="144"/>
      <c r="E811" s="144"/>
      <c r="F811" s="144"/>
      <c r="G811" s="144"/>
      <c r="H811" s="144"/>
      <c r="I811" s="144"/>
    </row>
    <row r="812" s="539" customFormat="1" ht="16.5" customHeight="1" spans="1:9">
      <c r="A812" s="508" t="s">
        <v>1540</v>
      </c>
      <c r="B812" s="509" t="s">
        <v>1541</v>
      </c>
      <c r="C812" s="510">
        <f>C813</f>
        <v>0</v>
      </c>
      <c r="D812" s="144"/>
      <c r="E812" s="144"/>
      <c r="F812" s="144"/>
      <c r="G812" s="144"/>
      <c r="H812" s="144"/>
      <c r="I812" s="144"/>
    </row>
    <row r="813" s="539" customFormat="1" ht="16.5" customHeight="1" spans="1:9">
      <c r="A813" s="276" t="s">
        <v>1542</v>
      </c>
      <c r="B813" s="511" t="s">
        <v>1543</v>
      </c>
      <c r="C813" s="187">
        <v>0</v>
      </c>
      <c r="D813" s="144"/>
      <c r="E813" s="144"/>
      <c r="F813" s="144"/>
      <c r="G813" s="144"/>
      <c r="H813" s="144"/>
      <c r="I813" s="144"/>
    </row>
    <row r="814" s="539" customFormat="1" ht="16.5" customHeight="1" spans="1:9">
      <c r="A814" s="508" t="s">
        <v>1544</v>
      </c>
      <c r="B814" s="509" t="s">
        <v>1545</v>
      </c>
      <c r="C814" s="510">
        <f>SUM(C815:C824)</f>
        <v>0</v>
      </c>
      <c r="D814" s="144"/>
      <c r="E814" s="144"/>
      <c r="F814" s="144"/>
      <c r="G814" s="144"/>
      <c r="H814" s="144"/>
      <c r="I814" s="144"/>
    </row>
    <row r="815" s="539" customFormat="1" ht="16.5" customHeight="1" spans="1:9">
      <c r="A815" s="276" t="s">
        <v>1546</v>
      </c>
      <c r="B815" s="511" t="s">
        <v>137</v>
      </c>
      <c r="C815" s="187">
        <v>0</v>
      </c>
      <c r="D815" s="144"/>
      <c r="E815" s="144"/>
      <c r="F815" s="144"/>
      <c r="G815" s="144"/>
      <c r="H815" s="144"/>
      <c r="I815" s="144"/>
    </row>
    <row r="816" s="539" customFormat="1" ht="16.5" customHeight="1" spans="1:9">
      <c r="A816" s="276" t="s">
        <v>1547</v>
      </c>
      <c r="B816" s="511" t="s">
        <v>139</v>
      </c>
      <c r="C816" s="187">
        <v>0</v>
      </c>
      <c r="D816" s="144"/>
      <c r="E816" s="144"/>
      <c r="F816" s="144"/>
      <c r="G816" s="144"/>
      <c r="H816" s="144"/>
      <c r="I816" s="144"/>
    </row>
    <row r="817" s="539" customFormat="1" ht="16.5" customHeight="1" spans="1:9">
      <c r="A817" s="276" t="s">
        <v>1548</v>
      </c>
      <c r="B817" s="511" t="s">
        <v>141</v>
      </c>
      <c r="C817" s="187">
        <v>0</v>
      </c>
      <c r="D817" s="144"/>
      <c r="E817" s="144"/>
      <c r="F817" s="144"/>
      <c r="G817" s="144"/>
      <c r="H817" s="144"/>
      <c r="I817" s="144"/>
    </row>
    <row r="818" s="539" customFormat="1" ht="16.5" customHeight="1" spans="1:9">
      <c r="A818" s="276" t="s">
        <v>1549</v>
      </c>
      <c r="B818" s="511" t="s">
        <v>1550</v>
      </c>
      <c r="C818" s="187">
        <v>0</v>
      </c>
      <c r="D818" s="144"/>
      <c r="E818" s="144"/>
      <c r="F818" s="144"/>
      <c r="G818" s="144"/>
      <c r="H818" s="144"/>
      <c r="I818" s="144"/>
    </row>
    <row r="819" s="539" customFormat="1" ht="16.5" customHeight="1" spans="1:9">
      <c r="A819" s="276" t="s">
        <v>1551</v>
      </c>
      <c r="B819" s="511" t="s">
        <v>1552</v>
      </c>
      <c r="C819" s="187">
        <v>0</v>
      </c>
      <c r="D819" s="144"/>
      <c r="E819" s="144"/>
      <c r="F819" s="144"/>
      <c r="G819" s="144"/>
      <c r="H819" s="144"/>
      <c r="I819" s="144"/>
    </row>
    <row r="820" s="539" customFormat="1" ht="16.5" customHeight="1" spans="1:9">
      <c r="A820" s="276" t="s">
        <v>1553</v>
      </c>
      <c r="B820" s="511" t="s">
        <v>1554</v>
      </c>
      <c r="C820" s="187">
        <v>0</v>
      </c>
      <c r="D820" s="144"/>
      <c r="E820" s="144"/>
      <c r="F820" s="144"/>
      <c r="G820" s="144"/>
      <c r="H820" s="144"/>
      <c r="I820" s="144"/>
    </row>
    <row r="821" s="539" customFormat="1" ht="16.5" customHeight="1" spans="1:9">
      <c r="A821" s="276" t="s">
        <v>1555</v>
      </c>
      <c r="B821" s="511" t="s">
        <v>238</v>
      </c>
      <c r="C821" s="187">
        <v>0</v>
      </c>
      <c r="D821" s="144"/>
      <c r="E821" s="144"/>
      <c r="F821" s="144"/>
      <c r="G821" s="144"/>
      <c r="H821" s="144"/>
      <c r="I821" s="144"/>
    </row>
    <row r="822" s="539" customFormat="1" ht="16.5" customHeight="1" spans="1:9">
      <c r="A822" s="276" t="s">
        <v>1556</v>
      </c>
      <c r="B822" s="511" t="s">
        <v>1557</v>
      </c>
      <c r="C822" s="187">
        <v>0</v>
      </c>
      <c r="D822" s="144"/>
      <c r="E822" s="144"/>
      <c r="F822" s="144"/>
      <c r="G822" s="144"/>
      <c r="H822" s="144"/>
      <c r="I822" s="144"/>
    </row>
    <row r="823" s="539" customFormat="1" ht="16.5" customHeight="1" spans="1:9">
      <c r="A823" s="276" t="s">
        <v>1558</v>
      </c>
      <c r="B823" s="511" t="s">
        <v>155</v>
      </c>
      <c r="C823" s="187">
        <v>0</v>
      </c>
      <c r="D823" s="144"/>
      <c r="E823" s="144"/>
      <c r="F823" s="144"/>
      <c r="G823" s="144"/>
      <c r="H823" s="144"/>
      <c r="I823" s="144"/>
    </row>
    <row r="824" s="539" customFormat="1" ht="16.5" customHeight="1" spans="1:9">
      <c r="A824" s="276" t="s">
        <v>1559</v>
      </c>
      <c r="B824" s="511" t="s">
        <v>1560</v>
      </c>
      <c r="C824" s="187">
        <v>0</v>
      </c>
      <c r="D824" s="144"/>
      <c r="E824" s="144"/>
      <c r="F824" s="144"/>
      <c r="G824" s="144"/>
      <c r="H824" s="144"/>
      <c r="I824" s="144"/>
    </row>
    <row r="825" s="539" customFormat="1" ht="16.5" customHeight="1" spans="1:9">
      <c r="A825" s="508" t="s">
        <v>1561</v>
      </c>
      <c r="B825" s="509" t="s">
        <v>1562</v>
      </c>
      <c r="C825" s="510">
        <f>C826</f>
        <v>0</v>
      </c>
      <c r="D825" s="144"/>
      <c r="E825" s="144"/>
      <c r="F825" s="144"/>
      <c r="G825" s="144"/>
      <c r="H825" s="144"/>
      <c r="I825" s="144"/>
    </row>
    <row r="826" s="539" customFormat="1" ht="16.5" customHeight="1" spans="1:9">
      <c r="A826" s="276" t="s">
        <v>1563</v>
      </c>
      <c r="B826" s="511" t="s">
        <v>1564</v>
      </c>
      <c r="C826" s="187">
        <v>0</v>
      </c>
      <c r="D826" s="144"/>
      <c r="E826" s="144"/>
      <c r="F826" s="144"/>
      <c r="G826" s="144"/>
      <c r="H826" s="144"/>
      <c r="I826" s="144"/>
    </row>
    <row r="827" s="539" customFormat="1" ht="16.5" customHeight="1" spans="1:9">
      <c r="A827" s="505" t="s">
        <v>1565</v>
      </c>
      <c r="B827" s="506" t="s">
        <v>1566</v>
      </c>
      <c r="C827" s="507">
        <f>C828+C839+C841+C844+C846+C848</f>
        <v>12123</v>
      </c>
      <c r="D827" s="144"/>
      <c r="E827" s="144"/>
      <c r="F827" s="144"/>
      <c r="G827" s="144"/>
      <c r="H827" s="144"/>
      <c r="I827" s="144"/>
    </row>
    <row r="828" s="539" customFormat="1" ht="16.5" customHeight="1" spans="1:9">
      <c r="A828" s="508" t="s">
        <v>1567</v>
      </c>
      <c r="B828" s="509" t="s">
        <v>1568</v>
      </c>
      <c r="C828" s="510">
        <f>SUM(C829:C838)</f>
        <v>3915</v>
      </c>
      <c r="D828" s="144"/>
      <c r="E828" s="144"/>
      <c r="F828" s="144"/>
      <c r="G828" s="144"/>
      <c r="H828" s="144"/>
      <c r="I828" s="144"/>
    </row>
    <row r="829" s="539" customFormat="1" ht="16.5" customHeight="1" spans="1:9">
      <c r="A829" s="276" t="s">
        <v>1569</v>
      </c>
      <c r="B829" s="511" t="s">
        <v>137</v>
      </c>
      <c r="C829" s="187">
        <v>720</v>
      </c>
      <c r="D829" s="144"/>
      <c r="E829" s="144"/>
      <c r="F829" s="144"/>
      <c r="G829" s="144"/>
      <c r="H829" s="144"/>
      <c r="I829" s="144"/>
    </row>
    <row r="830" s="539" customFormat="1" ht="16.5" customHeight="1" spans="1:9">
      <c r="A830" s="276" t="s">
        <v>1570</v>
      </c>
      <c r="B830" s="511" t="s">
        <v>139</v>
      </c>
      <c r="C830" s="187">
        <v>0</v>
      </c>
      <c r="D830" s="144"/>
      <c r="E830" s="144"/>
      <c r="F830" s="144"/>
      <c r="G830" s="144"/>
      <c r="H830" s="144"/>
      <c r="I830" s="144"/>
    </row>
    <row r="831" s="539" customFormat="1" ht="16.5" customHeight="1" spans="1:9">
      <c r="A831" s="276" t="s">
        <v>1571</v>
      </c>
      <c r="B831" s="511" t="s">
        <v>141</v>
      </c>
      <c r="C831" s="187">
        <v>0</v>
      </c>
      <c r="D831" s="144"/>
      <c r="E831" s="144"/>
      <c r="F831" s="144"/>
      <c r="G831" s="144"/>
      <c r="H831" s="144"/>
      <c r="I831" s="144"/>
    </row>
    <row r="832" s="539" customFormat="1" ht="16.5" customHeight="1" spans="1:9">
      <c r="A832" s="276" t="s">
        <v>1572</v>
      </c>
      <c r="B832" s="511" t="s">
        <v>1573</v>
      </c>
      <c r="C832" s="187">
        <v>1102</v>
      </c>
      <c r="D832" s="144"/>
      <c r="E832" s="144"/>
      <c r="F832" s="144"/>
      <c r="G832" s="144"/>
      <c r="H832" s="144"/>
      <c r="I832" s="144"/>
    </row>
    <row r="833" s="539" customFormat="1" ht="16.5" customHeight="1" spans="1:9">
      <c r="A833" s="276" t="s">
        <v>1574</v>
      </c>
      <c r="B833" s="511" t="s">
        <v>1575</v>
      </c>
      <c r="C833" s="187">
        <v>0</v>
      </c>
      <c r="D833" s="144"/>
      <c r="E833" s="144"/>
      <c r="F833" s="144"/>
      <c r="G833" s="144"/>
      <c r="H833" s="144"/>
      <c r="I833" s="144"/>
    </row>
    <row r="834" s="539" customFormat="1" ht="16.5" customHeight="1" spans="1:9">
      <c r="A834" s="276" t="s">
        <v>1576</v>
      </c>
      <c r="B834" s="511" t="s">
        <v>1577</v>
      </c>
      <c r="C834" s="187">
        <v>0</v>
      </c>
      <c r="D834" s="144"/>
      <c r="E834" s="144"/>
      <c r="F834" s="144"/>
      <c r="G834" s="144"/>
      <c r="H834" s="144"/>
      <c r="I834" s="144"/>
    </row>
    <row r="835" s="539" customFormat="1" ht="16.5" customHeight="1" spans="1:9">
      <c r="A835" s="276" t="s">
        <v>1578</v>
      </c>
      <c r="B835" s="511" t="s">
        <v>1579</v>
      </c>
      <c r="C835" s="187">
        <v>0</v>
      </c>
      <c r="D835" s="144"/>
      <c r="E835" s="144"/>
      <c r="F835" s="144"/>
      <c r="G835" s="144"/>
      <c r="H835" s="144"/>
      <c r="I835" s="144"/>
    </row>
    <row r="836" s="539" customFormat="1" ht="16.5" customHeight="1" spans="1:9">
      <c r="A836" s="276" t="s">
        <v>1580</v>
      </c>
      <c r="B836" s="511" t="s">
        <v>1581</v>
      </c>
      <c r="C836" s="187">
        <v>0</v>
      </c>
      <c r="D836" s="144"/>
      <c r="E836" s="144"/>
      <c r="F836" s="144"/>
      <c r="G836" s="144"/>
      <c r="H836" s="144"/>
      <c r="I836" s="144"/>
    </row>
    <row r="837" s="539" customFormat="1" ht="16.5" customHeight="1" spans="1:9">
      <c r="A837" s="276" t="s">
        <v>1582</v>
      </c>
      <c r="B837" s="511" t="s">
        <v>1583</v>
      </c>
      <c r="C837" s="187">
        <v>0</v>
      </c>
      <c r="D837" s="144"/>
      <c r="E837" s="144"/>
      <c r="F837" s="144"/>
      <c r="G837" s="144"/>
      <c r="H837" s="144"/>
      <c r="I837" s="144"/>
    </row>
    <row r="838" s="539" customFormat="1" ht="16.5" customHeight="1" spans="1:9">
      <c r="A838" s="276" t="s">
        <v>1584</v>
      </c>
      <c r="B838" s="511" t="s">
        <v>1585</v>
      </c>
      <c r="C838" s="187">
        <v>2093</v>
      </c>
      <c r="D838" s="144"/>
      <c r="E838" s="144"/>
      <c r="F838" s="144"/>
      <c r="G838" s="144"/>
      <c r="H838" s="144"/>
      <c r="I838" s="144"/>
    </row>
    <row r="839" s="539" customFormat="1" ht="16.5" customHeight="1" spans="1:9">
      <c r="A839" s="508" t="s">
        <v>1586</v>
      </c>
      <c r="B839" s="509" t="s">
        <v>1587</v>
      </c>
      <c r="C839" s="510">
        <f>C840</f>
        <v>0</v>
      </c>
      <c r="D839" s="144"/>
      <c r="E839" s="144"/>
      <c r="F839" s="144"/>
      <c r="G839" s="144"/>
      <c r="H839" s="144"/>
      <c r="I839" s="144"/>
    </row>
    <row r="840" s="539" customFormat="1" ht="16.5" customHeight="1" spans="1:9">
      <c r="A840" s="276" t="s">
        <v>1588</v>
      </c>
      <c r="B840" s="511" t="s">
        <v>1589</v>
      </c>
      <c r="C840" s="187">
        <v>0</v>
      </c>
      <c r="D840" s="144"/>
      <c r="E840" s="144"/>
      <c r="F840" s="144"/>
      <c r="G840" s="144"/>
      <c r="H840" s="144"/>
      <c r="I840" s="144"/>
    </row>
    <row r="841" s="539" customFormat="1" ht="16.5" customHeight="1" spans="1:9">
      <c r="A841" s="508" t="s">
        <v>1590</v>
      </c>
      <c r="B841" s="509" t="s">
        <v>1591</v>
      </c>
      <c r="C841" s="510">
        <f>SUM(C842:C843)</f>
        <v>2323</v>
      </c>
      <c r="D841" s="144"/>
      <c r="E841" s="144"/>
      <c r="F841" s="144"/>
      <c r="G841" s="144"/>
      <c r="H841" s="144"/>
      <c r="I841" s="144"/>
    </row>
    <row r="842" s="539" customFormat="1" ht="16.5" customHeight="1" spans="1:9">
      <c r="A842" s="276" t="s">
        <v>1592</v>
      </c>
      <c r="B842" s="511" t="s">
        <v>1593</v>
      </c>
      <c r="C842" s="187">
        <v>0</v>
      </c>
      <c r="D842" s="144"/>
      <c r="E842" s="144"/>
      <c r="F842" s="144"/>
      <c r="G842" s="144"/>
      <c r="H842" s="144"/>
      <c r="I842" s="144"/>
    </row>
    <row r="843" s="539" customFormat="1" ht="16.5" customHeight="1" spans="1:9">
      <c r="A843" s="276" t="s">
        <v>1594</v>
      </c>
      <c r="B843" s="511" t="s">
        <v>1595</v>
      </c>
      <c r="C843" s="187">
        <v>2323</v>
      </c>
      <c r="D843" s="144"/>
      <c r="E843" s="144"/>
      <c r="F843" s="144"/>
      <c r="G843" s="144"/>
      <c r="H843" s="144"/>
      <c r="I843" s="144"/>
    </row>
    <row r="844" s="539" customFormat="1" ht="16.5" customHeight="1" spans="1:9">
      <c r="A844" s="508" t="s">
        <v>1596</v>
      </c>
      <c r="B844" s="509" t="s">
        <v>1597</v>
      </c>
      <c r="C844" s="510">
        <f t="shared" ref="C844:C848" si="0">C845</f>
        <v>3837</v>
      </c>
      <c r="D844" s="144"/>
      <c r="E844" s="144"/>
      <c r="F844" s="144"/>
      <c r="G844" s="144"/>
      <c r="H844" s="144"/>
      <c r="I844" s="144"/>
    </row>
    <row r="845" s="539" customFormat="1" ht="16.5" customHeight="1" spans="1:9">
      <c r="A845" s="276" t="s">
        <v>1598</v>
      </c>
      <c r="B845" s="511" t="s">
        <v>1599</v>
      </c>
      <c r="C845" s="187">
        <v>3837</v>
      </c>
      <c r="D845" s="144"/>
      <c r="E845" s="144"/>
      <c r="F845" s="144"/>
      <c r="G845" s="144"/>
      <c r="H845" s="144"/>
      <c r="I845" s="144"/>
    </row>
    <row r="846" s="539" customFormat="1" ht="16.5" customHeight="1" spans="1:9">
      <c r="A846" s="508" t="s">
        <v>1600</v>
      </c>
      <c r="B846" s="509" t="s">
        <v>1601</v>
      </c>
      <c r="C846" s="510">
        <f t="shared" si="0"/>
        <v>0</v>
      </c>
      <c r="D846" s="144"/>
      <c r="E846" s="144"/>
      <c r="F846" s="144"/>
      <c r="G846" s="144"/>
      <c r="H846" s="144"/>
      <c r="I846" s="144"/>
    </row>
    <row r="847" s="539" customFormat="1" ht="16.5" customHeight="1" spans="1:9">
      <c r="A847" s="276" t="s">
        <v>1602</v>
      </c>
      <c r="B847" s="511" t="s">
        <v>1603</v>
      </c>
      <c r="C847" s="187">
        <v>0</v>
      </c>
      <c r="D847" s="144"/>
      <c r="E847" s="144"/>
      <c r="F847" s="144"/>
      <c r="G847" s="144"/>
      <c r="H847" s="144"/>
      <c r="I847" s="144"/>
    </row>
    <row r="848" s="539" customFormat="1" ht="16.5" customHeight="1" spans="1:9">
      <c r="A848" s="508" t="s">
        <v>1604</v>
      </c>
      <c r="B848" s="509" t="s">
        <v>1605</v>
      </c>
      <c r="C848" s="510">
        <f t="shared" si="0"/>
        <v>2048</v>
      </c>
      <c r="D848" s="144"/>
      <c r="E848" s="144"/>
      <c r="F848" s="144"/>
      <c r="G848" s="144"/>
      <c r="H848" s="144"/>
      <c r="I848" s="144"/>
    </row>
    <row r="849" s="539" customFormat="1" ht="16.5" customHeight="1" spans="1:9">
      <c r="A849" s="276" t="s">
        <v>1606</v>
      </c>
      <c r="B849" s="511" t="s">
        <v>1607</v>
      </c>
      <c r="C849" s="187">
        <v>2048</v>
      </c>
      <c r="D849" s="144"/>
      <c r="E849" s="144"/>
      <c r="F849" s="144"/>
      <c r="G849" s="144"/>
      <c r="H849" s="144"/>
      <c r="I849" s="144"/>
    </row>
    <row r="850" s="539" customFormat="1" ht="16.5" customHeight="1" spans="1:9">
      <c r="A850" s="505" t="s">
        <v>1608</v>
      </c>
      <c r="B850" s="506" t="s">
        <v>1609</v>
      </c>
      <c r="C850" s="507">
        <f>C851+C877+C899+C927+C938+C945+C951+C954</f>
        <v>121305</v>
      </c>
      <c r="D850" s="144"/>
      <c r="E850" s="144"/>
      <c r="F850" s="144"/>
      <c r="G850" s="144"/>
      <c r="H850" s="144"/>
      <c r="I850" s="144"/>
    </row>
    <row r="851" s="539" customFormat="1" ht="16.5" customHeight="1" spans="1:9">
      <c r="A851" s="508" t="s">
        <v>1610</v>
      </c>
      <c r="B851" s="509" t="s">
        <v>1611</v>
      </c>
      <c r="C851" s="510">
        <f>SUM(C852:C876)</f>
        <v>14689</v>
      </c>
      <c r="D851" s="144"/>
      <c r="E851" s="144"/>
      <c r="F851" s="144"/>
      <c r="G851" s="144"/>
      <c r="H851" s="144"/>
      <c r="I851" s="144"/>
    </row>
    <row r="852" s="539" customFormat="1" ht="16.5" customHeight="1" spans="1:9">
      <c r="A852" s="276" t="s">
        <v>1612</v>
      </c>
      <c r="B852" s="511" t="s">
        <v>137</v>
      </c>
      <c r="C852" s="187">
        <v>1114</v>
      </c>
      <c r="D852" s="144"/>
      <c r="E852" s="144"/>
      <c r="F852" s="144"/>
      <c r="G852" s="144"/>
      <c r="H852" s="144"/>
      <c r="I852" s="144"/>
    </row>
    <row r="853" s="539" customFormat="1" ht="16.5" customHeight="1" spans="1:9">
      <c r="A853" s="276" t="s">
        <v>1613</v>
      </c>
      <c r="B853" s="511" t="s">
        <v>139</v>
      </c>
      <c r="C853" s="187">
        <v>0</v>
      </c>
      <c r="D853" s="144"/>
      <c r="E853" s="144"/>
      <c r="F853" s="144"/>
      <c r="G853" s="144"/>
      <c r="H853" s="144"/>
      <c r="I853" s="144"/>
    </row>
    <row r="854" s="539" customFormat="1" ht="16.5" customHeight="1" spans="1:9">
      <c r="A854" s="276" t="s">
        <v>1614</v>
      </c>
      <c r="B854" s="511" t="s">
        <v>141</v>
      </c>
      <c r="C854" s="187">
        <v>0</v>
      </c>
      <c r="D854" s="144"/>
      <c r="E854" s="144"/>
      <c r="F854" s="144"/>
      <c r="G854" s="144"/>
      <c r="H854" s="144"/>
      <c r="I854" s="144"/>
    </row>
    <row r="855" s="539" customFormat="1" ht="16.5" customHeight="1" spans="1:9">
      <c r="A855" s="276" t="s">
        <v>1615</v>
      </c>
      <c r="B855" s="511" t="s">
        <v>155</v>
      </c>
      <c r="C855" s="187">
        <v>1279</v>
      </c>
      <c r="D855" s="144"/>
      <c r="E855" s="144"/>
      <c r="F855" s="144"/>
      <c r="G855" s="144"/>
      <c r="H855" s="144"/>
      <c r="I855" s="144"/>
    </row>
    <row r="856" s="539" customFormat="1" ht="16.5" customHeight="1" spans="1:9">
      <c r="A856" s="276" t="s">
        <v>1616</v>
      </c>
      <c r="B856" s="511" t="s">
        <v>1617</v>
      </c>
      <c r="C856" s="187">
        <v>0</v>
      </c>
      <c r="D856" s="144"/>
      <c r="E856" s="144"/>
      <c r="F856" s="144"/>
      <c r="G856" s="144"/>
      <c r="H856" s="144"/>
      <c r="I856" s="144"/>
    </row>
    <row r="857" s="539" customFormat="1" ht="16.5" customHeight="1" spans="1:9">
      <c r="A857" s="276" t="s">
        <v>1618</v>
      </c>
      <c r="B857" s="511" t="s">
        <v>1619</v>
      </c>
      <c r="C857" s="187">
        <v>174</v>
      </c>
      <c r="D857" s="144"/>
      <c r="E857" s="144"/>
      <c r="F857" s="144"/>
      <c r="G857" s="144"/>
      <c r="H857" s="144"/>
      <c r="I857" s="144"/>
    </row>
    <row r="858" s="539" customFormat="1" ht="16.5" customHeight="1" spans="1:9">
      <c r="A858" s="276" t="s">
        <v>1620</v>
      </c>
      <c r="B858" s="511" t="s">
        <v>1621</v>
      </c>
      <c r="C858" s="187">
        <v>261</v>
      </c>
      <c r="D858" s="144"/>
      <c r="E858" s="144"/>
      <c r="F858" s="144"/>
      <c r="G858" s="144"/>
      <c r="H858" s="144"/>
      <c r="I858" s="144"/>
    </row>
    <row r="859" s="539" customFormat="1" ht="16.5" customHeight="1" spans="1:9">
      <c r="A859" s="276" t="s">
        <v>1622</v>
      </c>
      <c r="B859" s="511" t="s">
        <v>1623</v>
      </c>
      <c r="C859" s="187">
        <v>0</v>
      </c>
      <c r="D859" s="144"/>
      <c r="E859" s="144"/>
      <c r="F859" s="144"/>
      <c r="G859" s="144"/>
      <c r="H859" s="144"/>
      <c r="I859" s="144"/>
    </row>
    <row r="860" s="539" customFormat="1" ht="16.5" customHeight="1" spans="1:9">
      <c r="A860" s="276" t="s">
        <v>1624</v>
      </c>
      <c r="B860" s="511" t="s">
        <v>1625</v>
      </c>
      <c r="C860" s="187">
        <v>0</v>
      </c>
      <c r="D860" s="144"/>
      <c r="E860" s="144"/>
      <c r="F860" s="144"/>
      <c r="G860" s="144"/>
      <c r="H860" s="144"/>
      <c r="I860" s="144"/>
    </row>
    <row r="861" s="539" customFormat="1" ht="16.5" customHeight="1" spans="1:9">
      <c r="A861" s="276" t="s">
        <v>1626</v>
      </c>
      <c r="B861" s="511" t="s">
        <v>1627</v>
      </c>
      <c r="C861" s="187">
        <v>0</v>
      </c>
      <c r="D861" s="144"/>
      <c r="E861" s="144"/>
      <c r="F861" s="144"/>
      <c r="G861" s="144"/>
      <c r="H861" s="144"/>
      <c r="I861" s="144"/>
    </row>
    <row r="862" s="539" customFormat="1" ht="16.5" customHeight="1" spans="1:9">
      <c r="A862" s="276" t="s">
        <v>1628</v>
      </c>
      <c r="B862" s="511" t="s">
        <v>1629</v>
      </c>
      <c r="C862" s="187">
        <v>2</v>
      </c>
      <c r="D862" s="144"/>
      <c r="E862" s="144"/>
      <c r="F862" s="144"/>
      <c r="G862" s="144"/>
      <c r="H862" s="144"/>
      <c r="I862" s="144"/>
    </row>
    <row r="863" s="539" customFormat="1" ht="16.5" customHeight="1" spans="1:9">
      <c r="A863" s="276" t="s">
        <v>1630</v>
      </c>
      <c r="B863" s="511" t="s">
        <v>1631</v>
      </c>
      <c r="C863" s="187">
        <v>0</v>
      </c>
      <c r="D863" s="144"/>
      <c r="E863" s="144"/>
      <c r="F863" s="144"/>
      <c r="G863" s="144"/>
      <c r="H863" s="144"/>
      <c r="I863" s="144"/>
    </row>
    <row r="864" s="539" customFormat="1" ht="16.5" customHeight="1" spans="1:9">
      <c r="A864" s="276" t="s">
        <v>1632</v>
      </c>
      <c r="B864" s="511" t="s">
        <v>1633</v>
      </c>
      <c r="C864" s="187">
        <v>30</v>
      </c>
      <c r="D864" s="144"/>
      <c r="E864" s="144"/>
      <c r="F864" s="144"/>
      <c r="G864" s="144"/>
      <c r="H864" s="144"/>
      <c r="I864" s="144"/>
    </row>
    <row r="865" s="539" customFormat="1" ht="16.5" customHeight="1" spans="1:9">
      <c r="A865" s="276" t="s">
        <v>1634</v>
      </c>
      <c r="B865" s="511" t="s">
        <v>1635</v>
      </c>
      <c r="C865" s="187">
        <v>0</v>
      </c>
      <c r="D865" s="144"/>
      <c r="E865" s="144"/>
      <c r="F865" s="144"/>
      <c r="G865" s="144"/>
      <c r="H865" s="144"/>
      <c r="I865" s="144"/>
    </row>
    <row r="866" s="539" customFormat="1" ht="16.5" customHeight="1" spans="1:9">
      <c r="A866" s="276" t="s">
        <v>1636</v>
      </c>
      <c r="B866" s="511" t="s">
        <v>1637</v>
      </c>
      <c r="C866" s="187">
        <v>0</v>
      </c>
      <c r="D866" s="144"/>
      <c r="E866" s="144"/>
      <c r="F866" s="144"/>
      <c r="G866" s="144"/>
      <c r="H866" s="144"/>
      <c r="I866" s="144"/>
    </row>
    <row r="867" s="539" customFormat="1" ht="16.5" customHeight="1" spans="1:9">
      <c r="A867" s="276" t="s">
        <v>1638</v>
      </c>
      <c r="B867" s="511" t="s">
        <v>1639</v>
      </c>
      <c r="C867" s="187">
        <v>8506</v>
      </c>
      <c r="D867" s="144"/>
      <c r="E867" s="144"/>
      <c r="F867" s="144"/>
      <c r="G867" s="144"/>
      <c r="H867" s="144"/>
      <c r="I867" s="144"/>
    </row>
    <row r="868" s="539" customFormat="1" ht="16.5" customHeight="1" spans="1:9">
      <c r="A868" s="276" t="s">
        <v>1640</v>
      </c>
      <c r="B868" s="511" t="s">
        <v>1641</v>
      </c>
      <c r="C868" s="187">
        <v>100</v>
      </c>
      <c r="D868" s="144"/>
      <c r="E868" s="144"/>
      <c r="F868" s="144"/>
      <c r="G868" s="144"/>
      <c r="H868" s="144"/>
      <c r="I868" s="144"/>
    </row>
    <row r="869" s="539" customFormat="1" ht="16.5" customHeight="1" spans="1:9">
      <c r="A869" s="276" t="s">
        <v>1642</v>
      </c>
      <c r="B869" s="511" t="s">
        <v>1643</v>
      </c>
      <c r="C869" s="187">
        <v>0</v>
      </c>
      <c r="D869" s="144"/>
      <c r="E869" s="144"/>
      <c r="F869" s="144"/>
      <c r="G869" s="144"/>
      <c r="H869" s="144"/>
      <c r="I869" s="144"/>
    </row>
    <row r="870" s="539" customFormat="1" ht="16.5" customHeight="1" spans="1:9">
      <c r="A870" s="276" t="s">
        <v>1644</v>
      </c>
      <c r="B870" s="511" t="s">
        <v>1645</v>
      </c>
      <c r="C870" s="187">
        <v>3</v>
      </c>
      <c r="D870" s="144"/>
      <c r="E870" s="144"/>
      <c r="F870" s="144"/>
      <c r="G870" s="144"/>
      <c r="H870" s="144"/>
      <c r="I870" s="144"/>
    </row>
    <row r="871" s="539" customFormat="1" ht="16.5" customHeight="1" spans="1:9">
      <c r="A871" s="276" t="s">
        <v>1646</v>
      </c>
      <c r="B871" s="511" t="s">
        <v>1647</v>
      </c>
      <c r="C871" s="187">
        <v>1083</v>
      </c>
      <c r="D871" s="144"/>
      <c r="E871" s="144"/>
      <c r="F871" s="144"/>
      <c r="G871" s="144"/>
      <c r="H871" s="144"/>
      <c r="I871" s="144"/>
    </row>
    <row r="872" s="539" customFormat="1" ht="16.5" customHeight="1" spans="1:9">
      <c r="A872" s="276" t="s">
        <v>1648</v>
      </c>
      <c r="B872" s="511" t="s">
        <v>1649</v>
      </c>
      <c r="C872" s="187">
        <v>0</v>
      </c>
      <c r="D872" s="144"/>
      <c r="E872" s="144"/>
      <c r="F872" s="144"/>
      <c r="G872" s="144"/>
      <c r="H872" s="144"/>
      <c r="I872" s="144"/>
    </row>
    <row r="873" s="539" customFormat="1" ht="16.5" customHeight="1" spans="1:9">
      <c r="A873" s="276" t="s">
        <v>1650</v>
      </c>
      <c r="B873" s="511" t="s">
        <v>1651</v>
      </c>
      <c r="C873" s="187">
        <v>0</v>
      </c>
      <c r="D873" s="144"/>
      <c r="E873" s="144"/>
      <c r="F873" s="144"/>
      <c r="G873" s="144"/>
      <c r="H873" s="144"/>
      <c r="I873" s="144"/>
    </row>
    <row r="874" s="539" customFormat="1" ht="16.5" customHeight="1" spans="1:9">
      <c r="A874" s="276" t="s">
        <v>1652</v>
      </c>
      <c r="B874" s="511" t="s">
        <v>1653</v>
      </c>
      <c r="C874" s="187">
        <v>656</v>
      </c>
      <c r="D874" s="144"/>
      <c r="E874" s="144"/>
      <c r="F874" s="144"/>
      <c r="G874" s="144"/>
      <c r="H874" s="144"/>
      <c r="I874" s="144"/>
    </row>
    <row r="875" s="539" customFormat="1" ht="16.5" customHeight="1" spans="1:9">
      <c r="A875" s="276" t="s">
        <v>1654</v>
      </c>
      <c r="B875" s="511" t="s">
        <v>1655</v>
      </c>
      <c r="C875" s="187">
        <v>1451</v>
      </c>
      <c r="D875" s="144"/>
      <c r="E875" s="144"/>
      <c r="F875" s="144"/>
      <c r="G875" s="144"/>
      <c r="H875" s="144"/>
      <c r="I875" s="144"/>
    </row>
    <row r="876" s="539" customFormat="1" ht="16.5" customHeight="1" spans="1:9">
      <c r="A876" s="276" t="s">
        <v>1656</v>
      </c>
      <c r="B876" s="511" t="s">
        <v>1657</v>
      </c>
      <c r="C876" s="187">
        <v>30</v>
      </c>
      <c r="D876" s="144"/>
      <c r="E876" s="144"/>
      <c r="F876" s="144"/>
      <c r="G876" s="144"/>
      <c r="H876" s="144"/>
      <c r="I876" s="144"/>
    </row>
    <row r="877" s="539" customFormat="1" ht="16.5" customHeight="1" spans="1:9">
      <c r="A877" s="508" t="s">
        <v>1658</v>
      </c>
      <c r="B877" s="509" t="s">
        <v>1659</v>
      </c>
      <c r="C877" s="510">
        <f>SUM(C878:C898)</f>
        <v>9466</v>
      </c>
      <c r="D877" s="144"/>
      <c r="E877" s="144"/>
      <c r="F877" s="144"/>
      <c r="G877" s="144"/>
      <c r="H877" s="144"/>
      <c r="I877" s="144"/>
    </row>
    <row r="878" s="539" customFormat="1" ht="16.5" customHeight="1" spans="1:9">
      <c r="A878" s="276" t="s">
        <v>1660</v>
      </c>
      <c r="B878" s="511" t="s">
        <v>137</v>
      </c>
      <c r="C878" s="187">
        <v>376</v>
      </c>
      <c r="D878" s="144"/>
      <c r="E878" s="144"/>
      <c r="F878" s="144"/>
      <c r="G878" s="144"/>
      <c r="H878" s="144"/>
      <c r="I878" s="144"/>
    </row>
    <row r="879" s="539" customFormat="1" ht="16.5" customHeight="1" spans="1:9">
      <c r="A879" s="276" t="s">
        <v>1661</v>
      </c>
      <c r="B879" s="511" t="s">
        <v>139</v>
      </c>
      <c r="C879" s="187">
        <v>0</v>
      </c>
      <c r="D879" s="144"/>
      <c r="E879" s="144"/>
      <c r="F879" s="144"/>
      <c r="G879" s="144"/>
      <c r="H879" s="144"/>
      <c r="I879" s="144"/>
    </row>
    <row r="880" s="539" customFormat="1" ht="16.5" customHeight="1" spans="1:9">
      <c r="A880" s="276" t="s">
        <v>1662</v>
      </c>
      <c r="B880" s="511" t="s">
        <v>141</v>
      </c>
      <c r="C880" s="187">
        <v>0</v>
      </c>
      <c r="D880" s="144"/>
      <c r="E880" s="144"/>
      <c r="F880" s="144"/>
      <c r="G880" s="144"/>
      <c r="H880" s="144"/>
      <c r="I880" s="144"/>
    </row>
    <row r="881" s="539" customFormat="1" ht="16.5" customHeight="1" spans="1:9">
      <c r="A881" s="276" t="s">
        <v>1663</v>
      </c>
      <c r="B881" s="511" t="s">
        <v>1664</v>
      </c>
      <c r="C881" s="187">
        <v>2187</v>
      </c>
      <c r="D881" s="144"/>
      <c r="E881" s="144"/>
      <c r="F881" s="144"/>
      <c r="G881" s="144"/>
      <c r="H881" s="144"/>
      <c r="I881" s="144"/>
    </row>
    <row r="882" s="539" customFormat="1" ht="16.5" customHeight="1" spans="1:9">
      <c r="A882" s="276" t="s">
        <v>1665</v>
      </c>
      <c r="B882" s="511" t="s">
        <v>1666</v>
      </c>
      <c r="C882" s="187">
        <v>975</v>
      </c>
      <c r="D882" s="144"/>
      <c r="E882" s="144"/>
      <c r="F882" s="144"/>
      <c r="G882" s="144"/>
      <c r="H882" s="144"/>
      <c r="I882" s="144"/>
    </row>
    <row r="883" s="539" customFormat="1" ht="16.5" customHeight="1" spans="1:9">
      <c r="A883" s="276" t="s">
        <v>1667</v>
      </c>
      <c r="B883" s="511" t="s">
        <v>1668</v>
      </c>
      <c r="C883" s="187">
        <v>0</v>
      </c>
      <c r="D883" s="144"/>
      <c r="E883" s="144"/>
      <c r="F883" s="144"/>
      <c r="G883" s="144"/>
      <c r="H883" s="144"/>
      <c r="I883" s="144"/>
    </row>
    <row r="884" s="539" customFormat="1" ht="16.5" customHeight="1" spans="1:9">
      <c r="A884" s="276" t="s">
        <v>1669</v>
      </c>
      <c r="B884" s="511" t="s">
        <v>1670</v>
      </c>
      <c r="C884" s="187">
        <v>1549</v>
      </c>
      <c r="D884" s="144"/>
      <c r="E884" s="144"/>
      <c r="F884" s="144"/>
      <c r="G884" s="144"/>
      <c r="H884" s="144"/>
      <c r="I884" s="144"/>
    </row>
    <row r="885" s="539" customFormat="1" ht="16.5" customHeight="1" spans="1:9">
      <c r="A885" s="276" t="s">
        <v>1671</v>
      </c>
      <c r="B885" s="511" t="s">
        <v>1672</v>
      </c>
      <c r="C885" s="187">
        <v>3668</v>
      </c>
      <c r="D885" s="144"/>
      <c r="E885" s="144"/>
      <c r="F885" s="144"/>
      <c r="G885" s="144"/>
      <c r="H885" s="144"/>
      <c r="I885" s="144"/>
    </row>
    <row r="886" s="539" customFormat="1" ht="16.5" customHeight="1" spans="1:9">
      <c r="A886" s="276" t="s">
        <v>1673</v>
      </c>
      <c r="B886" s="511" t="s">
        <v>1674</v>
      </c>
      <c r="C886" s="187">
        <v>0</v>
      </c>
      <c r="D886" s="144"/>
      <c r="E886" s="144"/>
      <c r="F886" s="144"/>
      <c r="G886" s="144"/>
      <c r="H886" s="144"/>
      <c r="I886" s="144"/>
    </row>
    <row r="887" s="539" customFormat="1" ht="16.5" customHeight="1" spans="1:9">
      <c r="A887" s="276" t="s">
        <v>1675</v>
      </c>
      <c r="B887" s="511" t="s">
        <v>1676</v>
      </c>
      <c r="C887" s="187">
        <v>0</v>
      </c>
      <c r="D887" s="144"/>
      <c r="E887" s="144"/>
      <c r="F887" s="144"/>
      <c r="G887" s="144"/>
      <c r="H887" s="144"/>
      <c r="I887" s="144"/>
    </row>
    <row r="888" s="539" customFormat="1" ht="16.5" customHeight="1" spans="1:9">
      <c r="A888" s="276" t="s">
        <v>1677</v>
      </c>
      <c r="B888" s="511" t="s">
        <v>1678</v>
      </c>
      <c r="C888" s="187">
        <v>0</v>
      </c>
      <c r="D888" s="144"/>
      <c r="E888" s="144"/>
      <c r="F888" s="144"/>
      <c r="G888" s="144"/>
      <c r="H888" s="144"/>
      <c r="I888" s="144"/>
    </row>
    <row r="889" s="539" customFormat="1" ht="16.5" customHeight="1" spans="1:9">
      <c r="A889" s="276" t="s">
        <v>1679</v>
      </c>
      <c r="B889" s="511" t="s">
        <v>1680</v>
      </c>
      <c r="C889" s="187">
        <v>0</v>
      </c>
      <c r="D889" s="144"/>
      <c r="E889" s="144"/>
      <c r="F889" s="144"/>
      <c r="G889" s="144"/>
      <c r="H889" s="144"/>
      <c r="I889" s="144"/>
    </row>
    <row r="890" s="539" customFormat="1" ht="16.5" customHeight="1" spans="1:9">
      <c r="A890" s="276" t="s">
        <v>1681</v>
      </c>
      <c r="B890" s="511" t="s">
        <v>1682</v>
      </c>
      <c r="C890" s="187">
        <v>0</v>
      </c>
      <c r="D890" s="144"/>
      <c r="E890" s="144"/>
      <c r="F890" s="144"/>
      <c r="G890" s="144"/>
      <c r="H890" s="144"/>
      <c r="I890" s="144"/>
    </row>
    <row r="891" s="539" customFormat="1" ht="16.5" customHeight="1" spans="1:9">
      <c r="A891" s="276" t="s">
        <v>1683</v>
      </c>
      <c r="B891" s="511" t="s">
        <v>1684</v>
      </c>
      <c r="C891" s="187">
        <v>0</v>
      </c>
      <c r="D891" s="144"/>
      <c r="E891" s="144"/>
      <c r="F891" s="144"/>
      <c r="G891" s="144"/>
      <c r="H891" s="144"/>
      <c r="I891" s="144"/>
    </row>
    <row r="892" s="539" customFormat="1" ht="16.5" customHeight="1" spans="1:9">
      <c r="A892" s="276" t="s">
        <v>1685</v>
      </c>
      <c r="B892" s="511" t="s">
        <v>1686</v>
      </c>
      <c r="C892" s="187">
        <v>0</v>
      </c>
      <c r="D892" s="144"/>
      <c r="E892" s="144"/>
      <c r="F892" s="144"/>
      <c r="G892" s="144"/>
      <c r="H892" s="144"/>
      <c r="I892" s="144"/>
    </row>
    <row r="893" s="539" customFormat="1" ht="16.5" customHeight="1" spans="1:9">
      <c r="A893" s="276" t="s">
        <v>1687</v>
      </c>
      <c r="B893" s="511" t="s">
        <v>1688</v>
      </c>
      <c r="C893" s="187">
        <v>0</v>
      </c>
      <c r="D893" s="144"/>
      <c r="E893" s="144"/>
      <c r="F893" s="144"/>
      <c r="G893" s="144"/>
      <c r="H893" s="144"/>
      <c r="I893" s="144"/>
    </row>
    <row r="894" s="539" customFormat="1" ht="16.5" customHeight="1" spans="1:9">
      <c r="A894" s="276" t="s">
        <v>1689</v>
      </c>
      <c r="B894" s="511" t="s">
        <v>1690</v>
      </c>
      <c r="C894" s="187">
        <v>0</v>
      </c>
      <c r="D894" s="144"/>
      <c r="E894" s="144"/>
      <c r="F894" s="144"/>
      <c r="G894" s="144"/>
      <c r="H894" s="144"/>
      <c r="I894" s="144"/>
    </row>
    <row r="895" s="539" customFormat="1" ht="16.5" customHeight="1" spans="1:9">
      <c r="A895" s="276" t="s">
        <v>1691</v>
      </c>
      <c r="B895" s="511" t="s">
        <v>1692</v>
      </c>
      <c r="C895" s="187">
        <v>599</v>
      </c>
      <c r="D895" s="144"/>
      <c r="E895" s="144"/>
      <c r="F895" s="144"/>
      <c r="G895" s="144"/>
      <c r="H895" s="144"/>
      <c r="I895" s="144"/>
    </row>
    <row r="896" s="539" customFormat="1" ht="16.5" customHeight="1" spans="1:9">
      <c r="A896" s="276" t="s">
        <v>1693</v>
      </c>
      <c r="B896" s="511" t="s">
        <v>1694</v>
      </c>
      <c r="C896" s="187">
        <v>0</v>
      </c>
      <c r="D896" s="144"/>
      <c r="E896" s="144"/>
      <c r="F896" s="144"/>
      <c r="G896" s="144"/>
      <c r="H896" s="144"/>
      <c r="I896" s="144"/>
    </row>
    <row r="897" s="539" customFormat="1" ht="16.5" customHeight="1" spans="1:9">
      <c r="A897" s="276" t="s">
        <v>1695</v>
      </c>
      <c r="B897" s="511" t="s">
        <v>1629</v>
      </c>
      <c r="C897" s="187">
        <v>0</v>
      </c>
      <c r="D897" s="144"/>
      <c r="E897" s="144"/>
      <c r="F897" s="144"/>
      <c r="G897" s="144"/>
      <c r="H897" s="144"/>
      <c r="I897" s="144"/>
    </row>
    <row r="898" s="539" customFormat="1" ht="16.5" customHeight="1" spans="1:9">
      <c r="A898" s="276" t="s">
        <v>1696</v>
      </c>
      <c r="B898" s="511" t="s">
        <v>1697</v>
      </c>
      <c r="C898" s="187">
        <v>112</v>
      </c>
      <c r="D898" s="144"/>
      <c r="E898" s="144"/>
      <c r="F898" s="144"/>
      <c r="G898" s="144"/>
      <c r="H898" s="144"/>
      <c r="I898" s="144"/>
    </row>
    <row r="899" s="539" customFormat="1" ht="16.5" customHeight="1" spans="1:9">
      <c r="A899" s="508" t="s">
        <v>1698</v>
      </c>
      <c r="B899" s="509" t="s">
        <v>1699</v>
      </c>
      <c r="C899" s="510">
        <f>SUM(C900:C926)</f>
        <v>6976</v>
      </c>
      <c r="D899" s="144"/>
      <c r="E899" s="144"/>
      <c r="F899" s="144"/>
      <c r="G899" s="144"/>
      <c r="H899" s="144"/>
      <c r="I899" s="144"/>
    </row>
    <row r="900" s="539" customFormat="1" ht="16.5" customHeight="1" spans="1:9">
      <c r="A900" s="276" t="s">
        <v>1700</v>
      </c>
      <c r="B900" s="511" t="s">
        <v>137</v>
      </c>
      <c r="C900" s="187">
        <v>336</v>
      </c>
      <c r="D900" s="144"/>
      <c r="E900" s="144"/>
      <c r="F900" s="144"/>
      <c r="G900" s="144"/>
      <c r="H900" s="144"/>
      <c r="I900" s="144"/>
    </row>
    <row r="901" s="539" customFormat="1" ht="16.5" customHeight="1" spans="1:9">
      <c r="A901" s="276" t="s">
        <v>1701</v>
      </c>
      <c r="B901" s="511" t="s">
        <v>139</v>
      </c>
      <c r="C901" s="187">
        <v>211</v>
      </c>
      <c r="D901" s="144"/>
      <c r="E901" s="144"/>
      <c r="F901" s="144"/>
      <c r="G901" s="144"/>
      <c r="H901" s="144"/>
      <c r="I901" s="144"/>
    </row>
    <row r="902" s="539" customFormat="1" ht="16.5" customHeight="1" spans="1:9">
      <c r="A902" s="276" t="s">
        <v>1702</v>
      </c>
      <c r="B902" s="511" t="s">
        <v>141</v>
      </c>
      <c r="C902" s="187">
        <v>0</v>
      </c>
      <c r="D902" s="144"/>
      <c r="E902" s="144"/>
      <c r="F902" s="144"/>
      <c r="G902" s="144"/>
      <c r="H902" s="144"/>
      <c r="I902" s="144"/>
    </row>
    <row r="903" s="539" customFormat="1" ht="16.5" customHeight="1" spans="1:9">
      <c r="A903" s="276" t="s">
        <v>1703</v>
      </c>
      <c r="B903" s="511" t="s">
        <v>1704</v>
      </c>
      <c r="C903" s="187">
        <v>813</v>
      </c>
      <c r="D903" s="144"/>
      <c r="E903" s="144"/>
      <c r="F903" s="144"/>
      <c r="G903" s="144"/>
      <c r="H903" s="144"/>
      <c r="I903" s="144"/>
    </row>
    <row r="904" s="539" customFormat="1" ht="16.5" customHeight="1" spans="1:9">
      <c r="A904" s="276" t="s">
        <v>1705</v>
      </c>
      <c r="B904" s="511" t="s">
        <v>1706</v>
      </c>
      <c r="C904" s="187">
        <v>2397</v>
      </c>
      <c r="D904" s="144"/>
      <c r="E904" s="144"/>
      <c r="F904" s="144"/>
      <c r="G904" s="144"/>
      <c r="H904" s="144"/>
      <c r="I904" s="144"/>
    </row>
    <row r="905" s="539" customFormat="1" ht="16.5" customHeight="1" spans="1:9">
      <c r="A905" s="276" t="s">
        <v>1707</v>
      </c>
      <c r="B905" s="511" t="s">
        <v>1708</v>
      </c>
      <c r="C905" s="187">
        <v>0</v>
      </c>
      <c r="D905" s="144"/>
      <c r="E905" s="144"/>
      <c r="F905" s="144"/>
      <c r="G905" s="144"/>
      <c r="H905" s="144"/>
      <c r="I905" s="144"/>
    </row>
    <row r="906" s="539" customFormat="1" ht="16.5" customHeight="1" spans="1:9">
      <c r="A906" s="276" t="s">
        <v>1709</v>
      </c>
      <c r="B906" s="511" t="s">
        <v>1710</v>
      </c>
      <c r="C906" s="187">
        <v>0</v>
      </c>
      <c r="D906" s="144"/>
      <c r="E906" s="144"/>
      <c r="F906" s="144"/>
      <c r="G906" s="144"/>
      <c r="H906" s="144"/>
      <c r="I906" s="144"/>
    </row>
    <row r="907" s="539" customFormat="1" ht="16.5" customHeight="1" spans="1:9">
      <c r="A907" s="276" t="s">
        <v>1711</v>
      </c>
      <c r="B907" s="511" t="s">
        <v>1712</v>
      </c>
      <c r="C907" s="187">
        <v>51</v>
      </c>
      <c r="D907" s="144"/>
      <c r="E907" s="144"/>
      <c r="F907" s="144"/>
      <c r="G907" s="144"/>
      <c r="H907" s="144"/>
      <c r="I907" s="144"/>
    </row>
    <row r="908" s="539" customFormat="1" ht="16.5" customHeight="1" spans="1:9">
      <c r="A908" s="276" t="s">
        <v>1713</v>
      </c>
      <c r="B908" s="511" t="s">
        <v>1714</v>
      </c>
      <c r="C908" s="187">
        <v>0</v>
      </c>
      <c r="D908" s="144"/>
      <c r="E908" s="144"/>
      <c r="F908" s="144"/>
      <c r="G908" s="144"/>
      <c r="H908" s="144"/>
      <c r="I908" s="144"/>
    </row>
    <row r="909" s="539" customFormat="1" ht="16.5" customHeight="1" spans="1:9">
      <c r="A909" s="276" t="s">
        <v>1715</v>
      </c>
      <c r="B909" s="511" t="s">
        <v>1716</v>
      </c>
      <c r="C909" s="187">
        <v>0</v>
      </c>
      <c r="D909" s="144"/>
      <c r="E909" s="144"/>
      <c r="F909" s="144"/>
      <c r="G909" s="144"/>
      <c r="H909" s="144"/>
      <c r="I909" s="144"/>
    </row>
    <row r="910" s="539" customFormat="1" ht="16.5" customHeight="1" spans="1:9">
      <c r="A910" s="276" t="s">
        <v>1717</v>
      </c>
      <c r="B910" s="511" t="s">
        <v>1718</v>
      </c>
      <c r="C910" s="187">
        <v>15</v>
      </c>
      <c r="D910" s="144"/>
      <c r="E910" s="144"/>
      <c r="F910" s="144"/>
      <c r="G910" s="144"/>
      <c r="H910" s="144"/>
      <c r="I910" s="144"/>
    </row>
    <row r="911" s="539" customFormat="1" ht="16.5" customHeight="1" spans="1:9">
      <c r="A911" s="276" t="s">
        <v>1719</v>
      </c>
      <c r="B911" s="511" t="s">
        <v>1720</v>
      </c>
      <c r="C911" s="187">
        <v>0</v>
      </c>
      <c r="D911" s="144"/>
      <c r="E911" s="144"/>
      <c r="F911" s="144"/>
      <c r="G911" s="144"/>
      <c r="H911" s="144"/>
      <c r="I911" s="144"/>
    </row>
    <row r="912" s="539" customFormat="1" ht="16.5" customHeight="1" spans="1:9">
      <c r="A912" s="276" t="s">
        <v>1721</v>
      </c>
      <c r="B912" s="511" t="s">
        <v>1722</v>
      </c>
      <c r="C912" s="187">
        <v>0</v>
      </c>
      <c r="D912" s="144"/>
      <c r="E912" s="144"/>
      <c r="F912" s="144"/>
      <c r="G912" s="144"/>
      <c r="H912" s="144"/>
      <c r="I912" s="144"/>
    </row>
    <row r="913" s="539" customFormat="1" ht="16.5" customHeight="1" spans="1:9">
      <c r="A913" s="276" t="s">
        <v>1723</v>
      </c>
      <c r="B913" s="511" t="s">
        <v>1724</v>
      </c>
      <c r="C913" s="187">
        <v>1143</v>
      </c>
      <c r="D913" s="144"/>
      <c r="E913" s="144"/>
      <c r="F913" s="144"/>
      <c r="G913" s="144"/>
      <c r="H913" s="144"/>
      <c r="I913" s="144"/>
    </row>
    <row r="914" s="539" customFormat="1" ht="16.5" customHeight="1" spans="1:9">
      <c r="A914" s="276" t="s">
        <v>1725</v>
      </c>
      <c r="B914" s="511" t="s">
        <v>1726</v>
      </c>
      <c r="C914" s="187">
        <v>1038</v>
      </c>
      <c r="D914" s="144"/>
      <c r="E914" s="144"/>
      <c r="F914" s="144"/>
      <c r="G914" s="144"/>
      <c r="H914" s="144"/>
      <c r="I914" s="144"/>
    </row>
    <row r="915" s="539" customFormat="1" ht="16.5" customHeight="1" spans="1:9">
      <c r="A915" s="276" t="s">
        <v>1727</v>
      </c>
      <c r="B915" s="511" t="s">
        <v>1728</v>
      </c>
      <c r="C915" s="187">
        <v>0</v>
      </c>
      <c r="D915" s="144"/>
      <c r="E915" s="144"/>
      <c r="F915" s="144"/>
      <c r="G915" s="144"/>
      <c r="H915" s="144"/>
      <c r="I915" s="144"/>
    </row>
    <row r="916" s="539" customFormat="1" ht="16.5" customHeight="1" spans="1:9">
      <c r="A916" s="276" t="s">
        <v>1729</v>
      </c>
      <c r="B916" s="511" t="s">
        <v>1730</v>
      </c>
      <c r="C916" s="187">
        <v>0</v>
      </c>
      <c r="D916" s="144"/>
      <c r="E916" s="144"/>
      <c r="F916" s="144"/>
      <c r="G916" s="144"/>
      <c r="H916" s="144"/>
      <c r="I916" s="144"/>
    </row>
    <row r="917" s="539" customFormat="1" ht="16.5" customHeight="1" spans="1:9">
      <c r="A917" s="276" t="s">
        <v>1731</v>
      </c>
      <c r="B917" s="511" t="s">
        <v>1732</v>
      </c>
      <c r="C917" s="187">
        <v>0</v>
      </c>
      <c r="D917" s="144"/>
      <c r="E917" s="144"/>
      <c r="F917" s="144"/>
      <c r="G917" s="144"/>
      <c r="H917" s="144"/>
      <c r="I917" s="144"/>
    </row>
    <row r="918" s="539" customFormat="1" ht="16.5" customHeight="1" spans="1:9">
      <c r="A918" s="276" t="s">
        <v>1733</v>
      </c>
      <c r="B918" s="511" t="s">
        <v>1734</v>
      </c>
      <c r="C918" s="187">
        <v>800</v>
      </c>
      <c r="D918" s="144"/>
      <c r="E918" s="144"/>
      <c r="F918" s="144"/>
      <c r="G918" s="144"/>
      <c r="H918" s="144"/>
      <c r="I918" s="144"/>
    </row>
    <row r="919" s="539" customFormat="1" ht="16.5" customHeight="1" spans="1:9">
      <c r="A919" s="276" t="s">
        <v>1735</v>
      </c>
      <c r="B919" s="511" t="s">
        <v>1736</v>
      </c>
      <c r="C919" s="187">
        <v>0</v>
      </c>
      <c r="D919" s="144"/>
      <c r="E919" s="144"/>
      <c r="F919" s="144"/>
      <c r="G919" s="144"/>
      <c r="H919" s="144"/>
      <c r="I919" s="144"/>
    </row>
    <row r="920" s="539" customFormat="1" ht="16.5" customHeight="1" spans="1:9">
      <c r="A920" s="276" t="s">
        <v>1737</v>
      </c>
      <c r="B920" s="511" t="s">
        <v>1738</v>
      </c>
      <c r="C920" s="187">
        <v>0</v>
      </c>
      <c r="D920" s="144"/>
      <c r="E920" s="144"/>
      <c r="F920" s="144"/>
      <c r="G920" s="144"/>
      <c r="H920" s="144"/>
      <c r="I920" s="144"/>
    </row>
    <row r="921" s="539" customFormat="1" ht="16.5" customHeight="1" spans="1:9">
      <c r="A921" s="276" t="s">
        <v>1739</v>
      </c>
      <c r="B921" s="511" t="s">
        <v>1686</v>
      </c>
      <c r="C921" s="187">
        <v>0</v>
      </c>
      <c r="D921" s="144"/>
      <c r="E921" s="144"/>
      <c r="F921" s="144"/>
      <c r="G921" s="144"/>
      <c r="H921" s="144"/>
      <c r="I921" s="144"/>
    </row>
    <row r="922" s="539" customFormat="1" ht="16.5" customHeight="1" spans="1:9">
      <c r="A922" s="276" t="s">
        <v>1740</v>
      </c>
      <c r="B922" s="511" t="s">
        <v>1741</v>
      </c>
      <c r="C922" s="187">
        <v>0</v>
      </c>
      <c r="D922" s="144"/>
      <c r="E922" s="144"/>
      <c r="F922" s="144"/>
      <c r="G922" s="144"/>
      <c r="H922" s="144"/>
      <c r="I922" s="144"/>
    </row>
    <row r="923" s="539" customFormat="1" ht="16.5" customHeight="1" spans="1:9">
      <c r="A923" s="276" t="s">
        <v>1742</v>
      </c>
      <c r="B923" s="511" t="s">
        <v>1743</v>
      </c>
      <c r="C923" s="187">
        <v>0</v>
      </c>
      <c r="D923" s="144"/>
      <c r="E923" s="144"/>
      <c r="F923" s="144"/>
      <c r="G923" s="144"/>
      <c r="H923" s="144"/>
      <c r="I923" s="144"/>
    </row>
    <row r="924" s="539" customFormat="1" ht="16.5" customHeight="1" spans="1:9">
      <c r="A924" s="276" t="s">
        <v>1744</v>
      </c>
      <c r="B924" s="511" t="s">
        <v>1745</v>
      </c>
      <c r="C924" s="187">
        <v>0</v>
      </c>
      <c r="D924" s="144"/>
      <c r="E924" s="144"/>
      <c r="F924" s="144"/>
      <c r="G924" s="144"/>
      <c r="H924" s="144"/>
      <c r="I924" s="144"/>
    </row>
    <row r="925" s="539" customFormat="1" ht="16.5" customHeight="1" spans="1:9">
      <c r="A925" s="276" t="s">
        <v>1746</v>
      </c>
      <c r="B925" s="511" t="s">
        <v>1747</v>
      </c>
      <c r="C925" s="187">
        <v>0</v>
      </c>
      <c r="D925" s="144"/>
      <c r="E925" s="144"/>
      <c r="F925" s="144"/>
      <c r="G925" s="144"/>
      <c r="H925" s="144"/>
      <c r="I925" s="144"/>
    </row>
    <row r="926" s="539" customFormat="1" ht="16.5" customHeight="1" spans="1:9">
      <c r="A926" s="276" t="s">
        <v>1748</v>
      </c>
      <c r="B926" s="511" t="s">
        <v>1749</v>
      </c>
      <c r="C926" s="187">
        <v>172</v>
      </c>
      <c r="D926" s="144"/>
      <c r="E926" s="144"/>
      <c r="F926" s="144"/>
      <c r="G926" s="144"/>
      <c r="H926" s="144"/>
      <c r="I926" s="144"/>
    </row>
    <row r="927" s="539" customFormat="1" ht="16.5" customHeight="1" spans="1:9">
      <c r="A927" s="508" t="s">
        <v>1750</v>
      </c>
      <c r="B927" s="509" t="s">
        <v>1751</v>
      </c>
      <c r="C927" s="510">
        <f>SUM(C928:C937)</f>
        <v>64210</v>
      </c>
      <c r="D927" s="144"/>
      <c r="E927" s="144"/>
      <c r="F927" s="144"/>
      <c r="G927" s="144"/>
      <c r="H927" s="144"/>
      <c r="I927" s="144"/>
    </row>
    <row r="928" s="539" customFormat="1" ht="16.5" customHeight="1" spans="1:9">
      <c r="A928" s="276" t="s">
        <v>1752</v>
      </c>
      <c r="B928" s="511" t="s">
        <v>137</v>
      </c>
      <c r="C928" s="187">
        <v>175</v>
      </c>
      <c r="D928" s="144"/>
      <c r="E928" s="144"/>
      <c r="F928" s="144"/>
      <c r="G928" s="144"/>
      <c r="H928" s="144"/>
      <c r="I928" s="144"/>
    </row>
    <row r="929" s="539" customFormat="1" ht="16.5" customHeight="1" spans="1:9">
      <c r="A929" s="276" t="s">
        <v>1753</v>
      </c>
      <c r="B929" s="511" t="s">
        <v>139</v>
      </c>
      <c r="C929" s="187">
        <v>0</v>
      </c>
      <c r="D929" s="144"/>
      <c r="E929" s="144"/>
      <c r="F929" s="144"/>
      <c r="G929" s="144"/>
      <c r="H929" s="144"/>
      <c r="I929" s="144"/>
    </row>
    <row r="930" s="539" customFormat="1" ht="16.5" customHeight="1" spans="1:9">
      <c r="A930" s="276" t="s">
        <v>1754</v>
      </c>
      <c r="B930" s="511" t="s">
        <v>141</v>
      </c>
      <c r="C930" s="187">
        <v>0</v>
      </c>
      <c r="D930" s="144"/>
      <c r="E930" s="144"/>
      <c r="F930" s="144"/>
      <c r="G930" s="144"/>
      <c r="H930" s="144"/>
      <c r="I930" s="144"/>
    </row>
    <row r="931" s="539" customFormat="1" ht="16.5" customHeight="1" spans="1:9">
      <c r="A931" s="276" t="s">
        <v>1755</v>
      </c>
      <c r="B931" s="511" t="s">
        <v>1756</v>
      </c>
      <c r="C931" s="187">
        <v>27413</v>
      </c>
      <c r="D931" s="144"/>
      <c r="E931" s="144"/>
      <c r="F931" s="144"/>
      <c r="G931" s="144"/>
      <c r="H931" s="144"/>
      <c r="I931" s="144"/>
    </row>
    <row r="932" s="539" customFormat="1" ht="16.5" customHeight="1" spans="1:9">
      <c r="A932" s="276" t="s">
        <v>1757</v>
      </c>
      <c r="B932" s="511" t="s">
        <v>1758</v>
      </c>
      <c r="C932" s="187">
        <v>24189</v>
      </c>
      <c r="D932" s="144"/>
      <c r="E932" s="144"/>
      <c r="F932" s="144"/>
      <c r="G932" s="144"/>
      <c r="H932" s="144"/>
      <c r="I932" s="144"/>
    </row>
    <row r="933" s="539" customFormat="1" ht="16.5" customHeight="1" spans="1:9">
      <c r="A933" s="276" t="s">
        <v>1759</v>
      </c>
      <c r="B933" s="511" t="s">
        <v>1760</v>
      </c>
      <c r="C933" s="187">
        <v>514</v>
      </c>
      <c r="D933" s="144"/>
      <c r="E933" s="144"/>
      <c r="F933" s="144"/>
      <c r="G933" s="144"/>
      <c r="H933" s="144"/>
      <c r="I933" s="144"/>
    </row>
    <row r="934" s="539" customFormat="1" ht="16.5" customHeight="1" spans="1:9">
      <c r="A934" s="276" t="s">
        <v>1761</v>
      </c>
      <c r="B934" s="511" t="s">
        <v>1762</v>
      </c>
      <c r="C934" s="187">
        <v>3072</v>
      </c>
      <c r="D934" s="144"/>
      <c r="E934" s="144"/>
      <c r="F934" s="144"/>
      <c r="G934" s="144"/>
      <c r="H934" s="144"/>
      <c r="I934" s="144"/>
    </row>
    <row r="935" s="539" customFormat="1" ht="16.5" customHeight="1" spans="1:9">
      <c r="A935" s="276" t="s">
        <v>1763</v>
      </c>
      <c r="B935" s="511" t="s">
        <v>1764</v>
      </c>
      <c r="C935" s="187">
        <v>0</v>
      </c>
      <c r="D935" s="144"/>
      <c r="E935" s="144"/>
      <c r="F935" s="144"/>
      <c r="G935" s="144"/>
      <c r="H935" s="144"/>
      <c r="I935" s="144"/>
    </row>
    <row r="936" s="539" customFormat="1" ht="16.5" customHeight="1" spans="1:9">
      <c r="A936" s="276" t="s">
        <v>1765</v>
      </c>
      <c r="B936" s="511" t="s">
        <v>155</v>
      </c>
      <c r="C936" s="187">
        <v>221</v>
      </c>
      <c r="D936" s="144"/>
      <c r="E936" s="144"/>
      <c r="F936" s="144"/>
      <c r="G936" s="144"/>
      <c r="H936" s="144"/>
      <c r="I936" s="144"/>
    </row>
    <row r="937" s="539" customFormat="1" ht="16.5" customHeight="1" spans="1:9">
      <c r="A937" s="276" t="s">
        <v>1766</v>
      </c>
      <c r="B937" s="511" t="s">
        <v>1767</v>
      </c>
      <c r="C937" s="187">
        <v>8626</v>
      </c>
      <c r="D937" s="144"/>
      <c r="E937" s="144"/>
      <c r="F937" s="144"/>
      <c r="G937" s="144"/>
      <c r="H937" s="144"/>
      <c r="I937" s="144"/>
    </row>
    <row r="938" s="539" customFormat="1" ht="16.5" customHeight="1" spans="1:9">
      <c r="A938" s="508" t="s">
        <v>1768</v>
      </c>
      <c r="B938" s="509" t="s">
        <v>1769</v>
      </c>
      <c r="C938" s="510">
        <f>SUM(C939:C944)</f>
        <v>9610</v>
      </c>
      <c r="D938" s="144"/>
      <c r="E938" s="144"/>
      <c r="F938" s="144"/>
      <c r="G938" s="144"/>
      <c r="H938" s="144"/>
      <c r="I938" s="144"/>
    </row>
    <row r="939" s="539" customFormat="1" ht="16.5" customHeight="1" spans="1:9">
      <c r="A939" s="276" t="s">
        <v>1770</v>
      </c>
      <c r="B939" s="511" t="s">
        <v>1771</v>
      </c>
      <c r="C939" s="187">
        <v>378</v>
      </c>
      <c r="D939" s="144"/>
      <c r="E939" s="144"/>
      <c r="F939" s="144"/>
      <c r="G939" s="144"/>
      <c r="H939" s="144"/>
      <c r="I939" s="144"/>
    </row>
    <row r="940" s="539" customFormat="1" ht="16.5" customHeight="1" spans="1:9">
      <c r="A940" s="276" t="s">
        <v>1772</v>
      </c>
      <c r="B940" s="511" t="s">
        <v>1773</v>
      </c>
      <c r="C940" s="187">
        <v>0</v>
      </c>
      <c r="D940" s="144"/>
      <c r="E940" s="144"/>
      <c r="F940" s="144"/>
      <c r="G940" s="144"/>
      <c r="H940" s="144"/>
      <c r="I940" s="144"/>
    </row>
    <row r="941" s="539" customFormat="1" ht="16.5" customHeight="1" spans="1:9">
      <c r="A941" s="276" t="s">
        <v>1774</v>
      </c>
      <c r="B941" s="511" t="s">
        <v>1775</v>
      </c>
      <c r="C941" s="187">
        <v>8513</v>
      </c>
      <c r="D941" s="144"/>
      <c r="E941" s="144"/>
      <c r="F941" s="144"/>
      <c r="G941" s="144"/>
      <c r="H941" s="144"/>
      <c r="I941" s="144"/>
    </row>
    <row r="942" s="539" customFormat="1" ht="16.5" customHeight="1" spans="1:9">
      <c r="A942" s="276" t="s">
        <v>1776</v>
      </c>
      <c r="B942" s="511" t="s">
        <v>1777</v>
      </c>
      <c r="C942" s="187">
        <v>719</v>
      </c>
      <c r="D942" s="144"/>
      <c r="E942" s="144"/>
      <c r="F942" s="144"/>
      <c r="G942" s="144"/>
      <c r="H942" s="144"/>
      <c r="I942" s="144"/>
    </row>
    <row r="943" s="539" customFormat="1" ht="16.5" customHeight="1" spans="1:9">
      <c r="A943" s="276" t="s">
        <v>1778</v>
      </c>
      <c r="B943" s="511" t="s">
        <v>1779</v>
      </c>
      <c r="C943" s="187">
        <v>0</v>
      </c>
      <c r="D943" s="144"/>
      <c r="E943" s="144"/>
      <c r="F943" s="144"/>
      <c r="G943" s="144"/>
      <c r="H943" s="144"/>
      <c r="I943" s="144"/>
    </row>
    <row r="944" s="539" customFormat="1" ht="16.5" customHeight="1" spans="1:9">
      <c r="A944" s="276" t="s">
        <v>1780</v>
      </c>
      <c r="B944" s="511" t="s">
        <v>1781</v>
      </c>
      <c r="C944" s="187">
        <v>0</v>
      </c>
      <c r="D944" s="144"/>
      <c r="E944" s="144"/>
      <c r="F944" s="144"/>
      <c r="G944" s="144"/>
      <c r="H944" s="144"/>
      <c r="I944" s="144"/>
    </row>
    <row r="945" s="539" customFormat="1" ht="16.5" customHeight="1" spans="1:9">
      <c r="A945" s="508" t="s">
        <v>1782</v>
      </c>
      <c r="B945" s="509" t="s">
        <v>1783</v>
      </c>
      <c r="C945" s="510">
        <f>SUM(C946:C950)</f>
        <v>2851</v>
      </c>
      <c r="D945" s="144"/>
      <c r="E945" s="144"/>
      <c r="F945" s="144"/>
      <c r="G945" s="144"/>
      <c r="H945" s="144"/>
      <c r="I945" s="144"/>
    </row>
    <row r="946" s="539" customFormat="1" ht="16.5" customHeight="1" spans="1:9">
      <c r="A946" s="276" t="s">
        <v>1784</v>
      </c>
      <c r="B946" s="511" t="s">
        <v>1785</v>
      </c>
      <c r="C946" s="187">
        <v>0</v>
      </c>
      <c r="D946" s="144"/>
      <c r="E946" s="144"/>
      <c r="F946" s="144"/>
      <c r="G946" s="144"/>
      <c r="H946" s="144"/>
      <c r="I946" s="144"/>
    </row>
    <row r="947" s="539" customFormat="1" ht="16.5" customHeight="1" spans="1:9">
      <c r="A947" s="276" t="s">
        <v>1786</v>
      </c>
      <c r="B947" s="511" t="s">
        <v>1787</v>
      </c>
      <c r="C947" s="187">
        <v>2053</v>
      </c>
      <c r="D947" s="144"/>
      <c r="E947" s="144"/>
      <c r="F947" s="144"/>
      <c r="G947" s="144"/>
      <c r="H947" s="144"/>
      <c r="I947" s="144"/>
    </row>
    <row r="948" s="539" customFormat="1" ht="16.5" customHeight="1" spans="1:9">
      <c r="A948" s="276" t="s">
        <v>1788</v>
      </c>
      <c r="B948" s="511" t="s">
        <v>1789</v>
      </c>
      <c r="C948" s="187">
        <v>798</v>
      </c>
      <c r="D948" s="144"/>
      <c r="E948" s="144"/>
      <c r="F948" s="144"/>
      <c r="G948" s="144"/>
      <c r="H948" s="144"/>
      <c r="I948" s="144"/>
    </row>
    <row r="949" s="539" customFormat="1" ht="16.5" customHeight="1" spans="1:9">
      <c r="A949" s="276" t="s">
        <v>1790</v>
      </c>
      <c r="B949" s="511" t="s">
        <v>1791</v>
      </c>
      <c r="C949" s="187">
        <v>0</v>
      </c>
      <c r="D949" s="144"/>
      <c r="E949" s="144"/>
      <c r="F949" s="144"/>
      <c r="G949" s="144"/>
      <c r="H949" s="144"/>
      <c r="I949" s="144"/>
    </row>
    <row r="950" s="539" customFormat="1" ht="16.5" customHeight="1" spans="1:9">
      <c r="A950" s="276" t="s">
        <v>1792</v>
      </c>
      <c r="B950" s="511" t="s">
        <v>1793</v>
      </c>
      <c r="C950" s="187">
        <v>0</v>
      </c>
      <c r="D950" s="144"/>
      <c r="E950" s="144"/>
      <c r="F950" s="144"/>
      <c r="G950" s="144"/>
      <c r="H950" s="144"/>
      <c r="I950" s="144"/>
    </row>
    <row r="951" s="539" customFormat="1" ht="16.5" customHeight="1" spans="1:9">
      <c r="A951" s="508" t="s">
        <v>1794</v>
      </c>
      <c r="B951" s="509" t="s">
        <v>1795</v>
      </c>
      <c r="C951" s="510">
        <f>SUM(C952:C953)</f>
        <v>0</v>
      </c>
      <c r="D951" s="144"/>
      <c r="E951" s="144"/>
      <c r="F951" s="144"/>
      <c r="G951" s="144"/>
      <c r="H951" s="144"/>
      <c r="I951" s="144"/>
    </row>
    <row r="952" s="539" customFormat="1" ht="16.5" customHeight="1" spans="1:9">
      <c r="A952" s="276" t="s">
        <v>1796</v>
      </c>
      <c r="B952" s="511" t="s">
        <v>1797</v>
      </c>
      <c r="C952" s="187">
        <v>0</v>
      </c>
      <c r="D952" s="144"/>
      <c r="E952" s="144"/>
      <c r="F952" s="144"/>
      <c r="G952" s="144"/>
      <c r="H952" s="144"/>
      <c r="I952" s="144"/>
    </row>
    <row r="953" s="539" customFormat="1" ht="16.5" customHeight="1" spans="1:9">
      <c r="A953" s="276" t="s">
        <v>1798</v>
      </c>
      <c r="B953" s="511" t="s">
        <v>1799</v>
      </c>
      <c r="C953" s="187">
        <v>0</v>
      </c>
      <c r="D953" s="144"/>
      <c r="E953" s="144"/>
      <c r="F953" s="144"/>
      <c r="G953" s="144"/>
      <c r="H953" s="144"/>
      <c r="I953" s="144"/>
    </row>
    <row r="954" s="539" customFormat="1" ht="16.5" customHeight="1" spans="1:9">
      <c r="A954" s="508" t="s">
        <v>1800</v>
      </c>
      <c r="B954" s="509" t="s">
        <v>1801</v>
      </c>
      <c r="C954" s="510">
        <f>SUM(C955:C956)</f>
        <v>13503</v>
      </c>
      <c r="D954" s="144"/>
      <c r="E954" s="144"/>
      <c r="F954" s="144"/>
      <c r="G954" s="144"/>
      <c r="H954" s="144"/>
      <c r="I954" s="144"/>
    </row>
    <row r="955" s="539" customFormat="1" ht="16.5" customHeight="1" spans="1:9">
      <c r="A955" s="276" t="s">
        <v>1802</v>
      </c>
      <c r="B955" s="511" t="s">
        <v>1803</v>
      </c>
      <c r="C955" s="187">
        <v>0</v>
      </c>
      <c r="D955" s="144"/>
      <c r="E955" s="144"/>
      <c r="F955" s="144"/>
      <c r="G955" s="144"/>
      <c r="H955" s="144"/>
      <c r="I955" s="144"/>
    </row>
    <row r="956" s="539" customFormat="1" ht="16.5" customHeight="1" spans="1:9">
      <c r="A956" s="276" t="s">
        <v>1804</v>
      </c>
      <c r="B956" s="511" t="s">
        <v>1805</v>
      </c>
      <c r="C956" s="187">
        <v>13503</v>
      </c>
      <c r="D956" s="144"/>
      <c r="E956" s="144"/>
      <c r="F956" s="144"/>
      <c r="G956" s="144"/>
      <c r="H956" s="144"/>
      <c r="I956" s="144"/>
    </row>
    <row r="957" s="539" customFormat="1" ht="16.5" customHeight="1" spans="1:9">
      <c r="A957" s="505" t="s">
        <v>1806</v>
      </c>
      <c r="B957" s="506" t="s">
        <v>1807</v>
      </c>
      <c r="C957" s="507">
        <f>C958+C980+C990+C1000+C1007+C1012</f>
        <v>27982</v>
      </c>
      <c r="D957" s="144"/>
      <c r="E957" s="144"/>
      <c r="F957" s="144"/>
      <c r="G957" s="144"/>
      <c r="H957" s="144"/>
      <c r="I957" s="144"/>
    </row>
    <row r="958" s="539" customFormat="1" ht="16.5" customHeight="1" spans="1:9">
      <c r="A958" s="508" t="s">
        <v>1808</v>
      </c>
      <c r="B958" s="509" t="s">
        <v>1809</v>
      </c>
      <c r="C958" s="510">
        <f>SUM(C959:C979)</f>
        <v>18566</v>
      </c>
      <c r="D958" s="144"/>
      <c r="E958" s="144"/>
      <c r="F958" s="144"/>
      <c r="G958" s="144"/>
      <c r="H958" s="144"/>
      <c r="I958" s="144"/>
    </row>
    <row r="959" s="539" customFormat="1" ht="16.5" customHeight="1" spans="1:9">
      <c r="A959" s="276" t="s">
        <v>1810</v>
      </c>
      <c r="B959" s="511" t="s">
        <v>137</v>
      </c>
      <c r="C959" s="187">
        <v>1037</v>
      </c>
      <c r="D959" s="144"/>
      <c r="E959" s="144"/>
      <c r="F959" s="144"/>
      <c r="G959" s="144"/>
      <c r="H959" s="144"/>
      <c r="I959" s="144"/>
    </row>
    <row r="960" s="539" customFormat="1" ht="16.5" customHeight="1" spans="1:9">
      <c r="A960" s="276" t="s">
        <v>1811</v>
      </c>
      <c r="B960" s="511" t="s">
        <v>139</v>
      </c>
      <c r="C960" s="187">
        <v>54</v>
      </c>
      <c r="D960" s="144"/>
      <c r="E960" s="144"/>
      <c r="F960" s="144"/>
      <c r="G960" s="144"/>
      <c r="H960" s="144"/>
      <c r="I960" s="144"/>
    </row>
    <row r="961" s="539" customFormat="1" ht="16.5" customHeight="1" spans="1:9">
      <c r="A961" s="276" t="s">
        <v>1812</v>
      </c>
      <c r="B961" s="511" t="s">
        <v>141</v>
      </c>
      <c r="C961" s="187">
        <v>0</v>
      </c>
      <c r="D961" s="144"/>
      <c r="E961" s="144"/>
      <c r="F961" s="144"/>
      <c r="G961" s="144"/>
      <c r="H961" s="144"/>
      <c r="I961" s="144"/>
    </row>
    <row r="962" s="539" customFormat="1" ht="16.5" customHeight="1" spans="1:9">
      <c r="A962" s="276" t="s">
        <v>1813</v>
      </c>
      <c r="B962" s="511" t="s">
        <v>1814</v>
      </c>
      <c r="C962" s="187">
        <v>13911</v>
      </c>
      <c r="D962" s="144"/>
      <c r="E962" s="144"/>
      <c r="F962" s="144"/>
      <c r="G962" s="144"/>
      <c r="H962" s="144"/>
      <c r="I962" s="144"/>
    </row>
    <row r="963" s="539" customFormat="1" ht="16.5" customHeight="1" spans="1:9">
      <c r="A963" s="276" t="s">
        <v>1815</v>
      </c>
      <c r="B963" s="511" t="s">
        <v>1816</v>
      </c>
      <c r="C963" s="187">
        <v>2461</v>
      </c>
      <c r="D963" s="144"/>
      <c r="E963" s="144"/>
      <c r="F963" s="144"/>
      <c r="G963" s="144"/>
      <c r="H963" s="144"/>
      <c r="I963" s="144"/>
    </row>
    <row r="964" s="539" customFormat="1" ht="16.5" customHeight="1" spans="1:9">
      <c r="A964" s="276" t="s">
        <v>1817</v>
      </c>
      <c r="B964" s="511" t="s">
        <v>1818</v>
      </c>
      <c r="C964" s="187">
        <v>0</v>
      </c>
      <c r="D964" s="144"/>
      <c r="E964" s="144"/>
      <c r="F964" s="144"/>
      <c r="G964" s="144"/>
      <c r="H964" s="144"/>
      <c r="I964" s="144"/>
    </row>
    <row r="965" s="539" customFormat="1" ht="16.5" customHeight="1" spans="1:9">
      <c r="A965" s="276" t="s">
        <v>1819</v>
      </c>
      <c r="B965" s="511" t="s">
        <v>1820</v>
      </c>
      <c r="C965" s="187">
        <v>0</v>
      </c>
      <c r="D965" s="144"/>
      <c r="E965" s="144"/>
      <c r="F965" s="144"/>
      <c r="G965" s="144"/>
      <c r="H965" s="144"/>
      <c r="I965" s="144"/>
    </row>
    <row r="966" s="539" customFormat="1" ht="16.5" customHeight="1" spans="1:9">
      <c r="A966" s="276" t="s">
        <v>1821</v>
      </c>
      <c r="B966" s="511" t="s">
        <v>1822</v>
      </c>
      <c r="C966" s="187">
        <v>0</v>
      </c>
      <c r="D966" s="144"/>
      <c r="E966" s="144"/>
      <c r="F966" s="144"/>
      <c r="G966" s="144"/>
      <c r="H966" s="144"/>
      <c r="I966" s="144"/>
    </row>
    <row r="967" s="539" customFormat="1" ht="16.5" customHeight="1" spans="1:9">
      <c r="A967" s="276" t="s">
        <v>1823</v>
      </c>
      <c r="B967" s="511" t="s">
        <v>1824</v>
      </c>
      <c r="C967" s="187">
        <v>95</v>
      </c>
      <c r="D967" s="144"/>
      <c r="E967" s="144"/>
      <c r="F967" s="144"/>
      <c r="G967" s="144"/>
      <c r="H967" s="144"/>
      <c r="I967" s="144"/>
    </row>
    <row r="968" s="539" customFormat="1" ht="16.5" customHeight="1" spans="1:9">
      <c r="A968" s="276" t="s">
        <v>1825</v>
      </c>
      <c r="B968" s="511" t="s">
        <v>1826</v>
      </c>
      <c r="C968" s="187">
        <v>0</v>
      </c>
      <c r="D968" s="144"/>
      <c r="E968" s="144"/>
      <c r="F968" s="144"/>
      <c r="G968" s="144"/>
      <c r="H968" s="144"/>
      <c r="I968" s="144"/>
    </row>
    <row r="969" s="539" customFormat="1" ht="16.5" customHeight="1" spans="1:9">
      <c r="A969" s="276" t="s">
        <v>1827</v>
      </c>
      <c r="B969" s="511" t="s">
        <v>1828</v>
      </c>
      <c r="C969" s="187">
        <v>0</v>
      </c>
      <c r="D969" s="144"/>
      <c r="E969" s="144"/>
      <c r="F969" s="144"/>
      <c r="G969" s="144"/>
      <c r="H969" s="144"/>
      <c r="I969" s="144"/>
    </row>
    <row r="970" s="539" customFormat="1" ht="16.5" customHeight="1" spans="1:9">
      <c r="A970" s="276" t="s">
        <v>1829</v>
      </c>
      <c r="B970" s="511" t="s">
        <v>1830</v>
      </c>
      <c r="C970" s="187">
        <v>0</v>
      </c>
      <c r="D970" s="144"/>
      <c r="E970" s="144"/>
      <c r="F970" s="144"/>
      <c r="G970" s="144"/>
      <c r="H970" s="144"/>
      <c r="I970" s="144"/>
    </row>
    <row r="971" s="539" customFormat="1" ht="16.5" customHeight="1" spans="1:9">
      <c r="A971" s="276" t="s">
        <v>1831</v>
      </c>
      <c r="B971" s="511" t="s">
        <v>1832</v>
      </c>
      <c r="C971" s="187">
        <v>0</v>
      </c>
      <c r="D971" s="144"/>
      <c r="E971" s="144"/>
      <c r="F971" s="144"/>
      <c r="G971" s="144"/>
      <c r="H971" s="144"/>
      <c r="I971" s="144"/>
    </row>
    <row r="972" s="539" customFormat="1" ht="16.5" customHeight="1" spans="1:9">
      <c r="A972" s="276" t="s">
        <v>1833</v>
      </c>
      <c r="B972" s="511" t="s">
        <v>1834</v>
      </c>
      <c r="C972" s="187">
        <v>0</v>
      </c>
      <c r="D972" s="144"/>
      <c r="E972" s="144"/>
      <c r="F972" s="144"/>
      <c r="G972" s="144"/>
      <c r="H972" s="144"/>
      <c r="I972" s="144"/>
    </row>
    <row r="973" s="539" customFormat="1" ht="16.5" customHeight="1" spans="1:9">
      <c r="A973" s="276" t="s">
        <v>1835</v>
      </c>
      <c r="B973" s="511" t="s">
        <v>1836</v>
      </c>
      <c r="C973" s="187">
        <v>0</v>
      </c>
      <c r="D973" s="144"/>
      <c r="E973" s="144"/>
      <c r="F973" s="144"/>
      <c r="G973" s="144"/>
      <c r="H973" s="144"/>
      <c r="I973" s="144"/>
    </row>
    <row r="974" s="539" customFormat="1" ht="16.5" customHeight="1" spans="1:9">
      <c r="A974" s="276" t="s">
        <v>1837</v>
      </c>
      <c r="B974" s="511" t="s">
        <v>1838</v>
      </c>
      <c r="C974" s="187">
        <v>0</v>
      </c>
      <c r="D974" s="144"/>
      <c r="E974" s="144"/>
      <c r="F974" s="144"/>
      <c r="G974" s="144"/>
      <c r="H974" s="144"/>
      <c r="I974" s="144"/>
    </row>
    <row r="975" s="539" customFormat="1" ht="16.5" customHeight="1" spans="1:9">
      <c r="A975" s="276" t="s">
        <v>1839</v>
      </c>
      <c r="B975" s="511" t="s">
        <v>1840</v>
      </c>
      <c r="C975" s="187">
        <v>0</v>
      </c>
      <c r="D975" s="144"/>
      <c r="E975" s="144"/>
      <c r="F975" s="144"/>
      <c r="G975" s="144"/>
      <c r="H975" s="144"/>
      <c r="I975" s="144"/>
    </row>
    <row r="976" s="539" customFormat="1" ht="16.5" customHeight="1" spans="1:9">
      <c r="A976" s="276" t="s">
        <v>1841</v>
      </c>
      <c r="B976" s="511" t="s">
        <v>1842</v>
      </c>
      <c r="C976" s="187">
        <v>0</v>
      </c>
      <c r="D976" s="144"/>
      <c r="E976" s="144"/>
      <c r="F976" s="144"/>
      <c r="G976" s="144"/>
      <c r="H976" s="144"/>
      <c r="I976" s="144"/>
    </row>
    <row r="977" s="539" customFormat="1" ht="16.5" customHeight="1" spans="1:9">
      <c r="A977" s="276" t="s">
        <v>1843</v>
      </c>
      <c r="B977" s="511" t="s">
        <v>1844</v>
      </c>
      <c r="C977" s="187">
        <v>11</v>
      </c>
      <c r="D977" s="144"/>
      <c r="E977" s="144"/>
      <c r="F977" s="144"/>
      <c r="G977" s="144"/>
      <c r="H977" s="144"/>
      <c r="I977" s="144"/>
    </row>
    <row r="978" s="539" customFormat="1" ht="16.5" customHeight="1" spans="1:9">
      <c r="A978" s="276" t="s">
        <v>1845</v>
      </c>
      <c r="B978" s="511" t="s">
        <v>1846</v>
      </c>
      <c r="C978" s="187">
        <v>0</v>
      </c>
      <c r="D978" s="144"/>
      <c r="E978" s="144"/>
      <c r="F978" s="144"/>
      <c r="G978" s="144"/>
      <c r="H978" s="144"/>
      <c r="I978" s="144"/>
    </row>
    <row r="979" s="539" customFormat="1" ht="16.5" customHeight="1" spans="1:9">
      <c r="A979" s="276" t="s">
        <v>1847</v>
      </c>
      <c r="B979" s="511" t="s">
        <v>1848</v>
      </c>
      <c r="C979" s="187">
        <v>997</v>
      </c>
      <c r="D979" s="144"/>
      <c r="E979" s="144"/>
      <c r="F979" s="144"/>
      <c r="G979" s="144"/>
      <c r="H979" s="144"/>
      <c r="I979" s="144"/>
    </row>
    <row r="980" s="539" customFormat="1" ht="16.5" customHeight="1" spans="1:9">
      <c r="A980" s="508" t="s">
        <v>1849</v>
      </c>
      <c r="B980" s="509" t="s">
        <v>1850</v>
      </c>
      <c r="C980" s="510">
        <f>SUM(C981:C989)</f>
        <v>0</v>
      </c>
      <c r="D980" s="144"/>
      <c r="E980" s="144"/>
      <c r="F980" s="144"/>
      <c r="G980" s="144"/>
      <c r="H980" s="144"/>
      <c r="I980" s="144"/>
    </row>
    <row r="981" s="539" customFormat="1" ht="16.5" customHeight="1" spans="1:9">
      <c r="A981" s="276" t="s">
        <v>1851</v>
      </c>
      <c r="B981" s="511" t="s">
        <v>137</v>
      </c>
      <c r="C981" s="187">
        <v>0</v>
      </c>
      <c r="D981" s="144"/>
      <c r="E981" s="144"/>
      <c r="F981" s="144"/>
      <c r="G981" s="144"/>
      <c r="H981" s="144"/>
      <c r="I981" s="144"/>
    </row>
    <row r="982" s="539" customFormat="1" ht="16.5" customHeight="1" spans="1:9">
      <c r="A982" s="276" t="s">
        <v>1852</v>
      </c>
      <c r="B982" s="511" t="s">
        <v>139</v>
      </c>
      <c r="C982" s="187">
        <v>0</v>
      </c>
      <c r="D982" s="144"/>
      <c r="E982" s="144"/>
      <c r="F982" s="144"/>
      <c r="G982" s="144"/>
      <c r="H982" s="144"/>
      <c r="I982" s="144"/>
    </row>
    <row r="983" s="539" customFormat="1" ht="16.5" customHeight="1" spans="1:9">
      <c r="A983" s="276" t="s">
        <v>1853</v>
      </c>
      <c r="B983" s="511" t="s">
        <v>141</v>
      </c>
      <c r="C983" s="187">
        <v>0</v>
      </c>
      <c r="D983" s="144"/>
      <c r="E983" s="144"/>
      <c r="F983" s="144"/>
      <c r="G983" s="144"/>
      <c r="H983" s="144"/>
      <c r="I983" s="144"/>
    </row>
    <row r="984" s="539" customFormat="1" ht="16.5" customHeight="1" spans="1:9">
      <c r="A984" s="276" t="s">
        <v>1854</v>
      </c>
      <c r="B984" s="511" t="s">
        <v>1855</v>
      </c>
      <c r="C984" s="187">
        <v>0</v>
      </c>
      <c r="D984" s="144"/>
      <c r="E984" s="144"/>
      <c r="F984" s="144"/>
      <c r="G984" s="144"/>
      <c r="H984" s="144"/>
      <c r="I984" s="144"/>
    </row>
    <row r="985" s="539" customFormat="1" ht="16.5" customHeight="1" spans="1:9">
      <c r="A985" s="276" t="s">
        <v>1856</v>
      </c>
      <c r="B985" s="511" t="s">
        <v>1857</v>
      </c>
      <c r="C985" s="187">
        <v>0</v>
      </c>
      <c r="D985" s="144"/>
      <c r="E985" s="144"/>
      <c r="F985" s="144"/>
      <c r="G985" s="144"/>
      <c r="H985" s="144"/>
      <c r="I985" s="144"/>
    </row>
    <row r="986" s="539" customFormat="1" ht="16.5" customHeight="1" spans="1:9">
      <c r="A986" s="276" t="s">
        <v>1858</v>
      </c>
      <c r="B986" s="511" t="s">
        <v>1859</v>
      </c>
      <c r="C986" s="187">
        <v>0</v>
      </c>
      <c r="D986" s="144"/>
      <c r="E986" s="144"/>
      <c r="F986" s="144"/>
      <c r="G986" s="144"/>
      <c r="H986" s="144"/>
      <c r="I986" s="144"/>
    </row>
    <row r="987" s="539" customFormat="1" ht="16.5" customHeight="1" spans="1:9">
      <c r="A987" s="276" t="s">
        <v>1860</v>
      </c>
      <c r="B987" s="511" t="s">
        <v>1861</v>
      </c>
      <c r="C987" s="187">
        <v>0</v>
      </c>
      <c r="D987" s="144"/>
      <c r="E987" s="144"/>
      <c r="F987" s="144"/>
      <c r="G987" s="144"/>
      <c r="H987" s="144"/>
      <c r="I987" s="144"/>
    </row>
    <row r="988" s="539" customFormat="1" ht="16.5" customHeight="1" spans="1:9">
      <c r="A988" s="276" t="s">
        <v>1862</v>
      </c>
      <c r="B988" s="511" t="s">
        <v>1863</v>
      </c>
      <c r="C988" s="187">
        <v>0</v>
      </c>
      <c r="D988" s="144"/>
      <c r="E988" s="144"/>
      <c r="F988" s="144"/>
      <c r="G988" s="144"/>
      <c r="H988" s="144"/>
      <c r="I988" s="144"/>
    </row>
    <row r="989" s="539" customFormat="1" ht="16.5" customHeight="1" spans="1:9">
      <c r="A989" s="276" t="s">
        <v>1864</v>
      </c>
      <c r="B989" s="511" t="s">
        <v>1865</v>
      </c>
      <c r="C989" s="187">
        <v>0</v>
      </c>
      <c r="D989" s="144"/>
      <c r="E989" s="144"/>
      <c r="F989" s="144"/>
      <c r="G989" s="144"/>
      <c r="H989" s="144"/>
      <c r="I989" s="144"/>
    </row>
    <row r="990" s="539" customFormat="1" ht="16.5" customHeight="1" spans="1:9">
      <c r="A990" s="508" t="s">
        <v>1866</v>
      </c>
      <c r="B990" s="509" t="s">
        <v>1867</v>
      </c>
      <c r="C990" s="510">
        <f>SUM(C991:C999)</f>
        <v>0</v>
      </c>
      <c r="D990" s="144"/>
      <c r="E990" s="144"/>
      <c r="F990" s="144"/>
      <c r="G990" s="144"/>
      <c r="H990" s="144"/>
      <c r="I990" s="144"/>
    </row>
    <row r="991" s="539" customFormat="1" ht="16.5" customHeight="1" spans="1:9">
      <c r="A991" s="276" t="s">
        <v>1868</v>
      </c>
      <c r="B991" s="511" t="s">
        <v>137</v>
      </c>
      <c r="C991" s="187">
        <v>0</v>
      </c>
      <c r="D991" s="144"/>
      <c r="E991" s="144"/>
      <c r="F991" s="144"/>
      <c r="G991" s="144"/>
      <c r="H991" s="144"/>
      <c r="I991" s="144"/>
    </row>
    <row r="992" s="539" customFormat="1" ht="16.5" customHeight="1" spans="1:9">
      <c r="A992" s="276" t="s">
        <v>1869</v>
      </c>
      <c r="B992" s="511" t="s">
        <v>139</v>
      </c>
      <c r="C992" s="187">
        <v>0</v>
      </c>
      <c r="D992" s="144"/>
      <c r="E992" s="144"/>
      <c r="F992" s="144"/>
      <c r="G992" s="144"/>
      <c r="H992" s="144"/>
      <c r="I992" s="144"/>
    </row>
    <row r="993" s="539" customFormat="1" ht="16.5" customHeight="1" spans="1:9">
      <c r="A993" s="276" t="s">
        <v>1870</v>
      </c>
      <c r="B993" s="511" t="s">
        <v>141</v>
      </c>
      <c r="C993" s="187">
        <v>0</v>
      </c>
      <c r="D993" s="144"/>
      <c r="E993" s="144"/>
      <c r="F993" s="144"/>
      <c r="G993" s="144"/>
      <c r="H993" s="144"/>
      <c r="I993" s="144"/>
    </row>
    <row r="994" s="539" customFormat="1" ht="16.5" customHeight="1" spans="1:9">
      <c r="A994" s="276" t="s">
        <v>1871</v>
      </c>
      <c r="B994" s="511" t="s">
        <v>1872</v>
      </c>
      <c r="C994" s="187">
        <v>0</v>
      </c>
      <c r="D994" s="144"/>
      <c r="E994" s="144"/>
      <c r="F994" s="144"/>
      <c r="G994" s="144"/>
      <c r="H994" s="144"/>
      <c r="I994" s="144"/>
    </row>
    <row r="995" s="539" customFormat="1" ht="16.5" customHeight="1" spans="1:9">
      <c r="A995" s="276" t="s">
        <v>1873</v>
      </c>
      <c r="B995" s="511" t="s">
        <v>1874</v>
      </c>
      <c r="C995" s="187">
        <v>0</v>
      </c>
      <c r="D995" s="144"/>
      <c r="E995" s="144"/>
      <c r="F995" s="144"/>
      <c r="G995" s="144"/>
      <c r="H995" s="144"/>
      <c r="I995" s="144"/>
    </row>
    <row r="996" s="539" customFormat="1" ht="16.5" customHeight="1" spans="1:9">
      <c r="A996" s="276" t="s">
        <v>1875</v>
      </c>
      <c r="B996" s="511" t="s">
        <v>1876</v>
      </c>
      <c r="C996" s="187">
        <v>0</v>
      </c>
      <c r="D996" s="144"/>
      <c r="E996" s="144"/>
      <c r="F996" s="144"/>
      <c r="G996" s="144"/>
      <c r="H996" s="144"/>
      <c r="I996" s="144"/>
    </row>
    <row r="997" s="539" customFormat="1" ht="16.5" customHeight="1" spans="1:9">
      <c r="A997" s="276" t="s">
        <v>1877</v>
      </c>
      <c r="B997" s="511" t="s">
        <v>1878</v>
      </c>
      <c r="C997" s="187">
        <v>0</v>
      </c>
      <c r="D997" s="144"/>
      <c r="E997" s="144"/>
      <c r="F997" s="144"/>
      <c r="G997" s="144"/>
      <c r="H997" s="144"/>
      <c r="I997" s="144"/>
    </row>
    <row r="998" s="539" customFormat="1" ht="16.5" customHeight="1" spans="1:9">
      <c r="A998" s="276" t="s">
        <v>1879</v>
      </c>
      <c r="B998" s="511" t="s">
        <v>1880</v>
      </c>
      <c r="C998" s="187">
        <v>0</v>
      </c>
      <c r="D998" s="144"/>
      <c r="E998" s="144"/>
      <c r="F998" s="144"/>
      <c r="G998" s="144"/>
      <c r="H998" s="144"/>
      <c r="I998" s="144"/>
    </row>
    <row r="999" s="539" customFormat="1" ht="16.5" customHeight="1" spans="1:9">
      <c r="A999" s="276" t="s">
        <v>1881</v>
      </c>
      <c r="B999" s="511" t="s">
        <v>1882</v>
      </c>
      <c r="C999" s="187">
        <v>0</v>
      </c>
      <c r="D999" s="144"/>
      <c r="E999" s="144"/>
      <c r="F999" s="144"/>
      <c r="G999" s="144"/>
      <c r="H999" s="144"/>
      <c r="I999" s="144"/>
    </row>
    <row r="1000" s="539" customFormat="1" ht="16.5" customHeight="1" spans="1:9">
      <c r="A1000" s="508" t="s">
        <v>1883</v>
      </c>
      <c r="B1000" s="509" t="s">
        <v>1884</v>
      </c>
      <c r="C1000" s="510">
        <f>SUM(C1001:C1006)</f>
        <v>0</v>
      </c>
      <c r="D1000" s="144"/>
      <c r="E1000" s="144"/>
      <c r="F1000" s="144"/>
      <c r="G1000" s="144"/>
      <c r="H1000" s="144"/>
      <c r="I1000" s="144"/>
    </row>
    <row r="1001" s="539" customFormat="1" ht="16.5" customHeight="1" spans="1:9">
      <c r="A1001" s="276" t="s">
        <v>1885</v>
      </c>
      <c r="B1001" s="511" t="s">
        <v>137</v>
      </c>
      <c r="C1001" s="187">
        <v>0</v>
      </c>
      <c r="D1001" s="144"/>
      <c r="E1001" s="144"/>
      <c r="F1001" s="144"/>
      <c r="G1001" s="144"/>
      <c r="H1001" s="144"/>
      <c r="I1001" s="144"/>
    </row>
    <row r="1002" s="539" customFormat="1" ht="16.5" customHeight="1" spans="1:9">
      <c r="A1002" s="276" t="s">
        <v>1886</v>
      </c>
      <c r="B1002" s="511" t="s">
        <v>139</v>
      </c>
      <c r="C1002" s="187">
        <v>0</v>
      </c>
      <c r="D1002" s="144"/>
      <c r="E1002" s="144"/>
      <c r="F1002" s="144"/>
      <c r="G1002" s="144"/>
      <c r="H1002" s="144"/>
      <c r="I1002" s="144"/>
    </row>
    <row r="1003" s="539" customFormat="1" ht="16.5" customHeight="1" spans="1:9">
      <c r="A1003" s="276" t="s">
        <v>1887</v>
      </c>
      <c r="B1003" s="511" t="s">
        <v>141</v>
      </c>
      <c r="C1003" s="187">
        <v>0</v>
      </c>
      <c r="D1003" s="144"/>
      <c r="E1003" s="144"/>
      <c r="F1003" s="144"/>
      <c r="G1003" s="144"/>
      <c r="H1003" s="144"/>
      <c r="I1003" s="144"/>
    </row>
    <row r="1004" s="539" customFormat="1" ht="16.5" customHeight="1" spans="1:9">
      <c r="A1004" s="276" t="s">
        <v>1888</v>
      </c>
      <c r="B1004" s="511" t="s">
        <v>1863</v>
      </c>
      <c r="C1004" s="187">
        <v>0</v>
      </c>
      <c r="D1004" s="144"/>
      <c r="E1004" s="144"/>
      <c r="F1004" s="144"/>
      <c r="G1004" s="144"/>
      <c r="H1004" s="144"/>
      <c r="I1004" s="144"/>
    </row>
    <row r="1005" s="539" customFormat="1" ht="16.5" customHeight="1" spans="1:9">
      <c r="A1005" s="276" t="s">
        <v>1889</v>
      </c>
      <c r="B1005" s="511" t="s">
        <v>1890</v>
      </c>
      <c r="C1005" s="187">
        <v>0</v>
      </c>
      <c r="D1005" s="144"/>
      <c r="E1005" s="144"/>
      <c r="F1005" s="144"/>
      <c r="G1005" s="144"/>
      <c r="H1005" s="144"/>
      <c r="I1005" s="144"/>
    </row>
    <row r="1006" s="539" customFormat="1" ht="16.5" customHeight="1" spans="1:9">
      <c r="A1006" s="276" t="s">
        <v>1891</v>
      </c>
      <c r="B1006" s="511" t="s">
        <v>1892</v>
      </c>
      <c r="C1006" s="187">
        <v>0</v>
      </c>
      <c r="D1006" s="144"/>
      <c r="E1006" s="144"/>
      <c r="F1006" s="144"/>
      <c r="G1006" s="144"/>
      <c r="H1006" s="144"/>
      <c r="I1006" s="144"/>
    </row>
    <row r="1007" s="539" customFormat="1" ht="16.5" customHeight="1" spans="1:9">
      <c r="A1007" s="508" t="s">
        <v>1893</v>
      </c>
      <c r="B1007" s="509" t="s">
        <v>1894</v>
      </c>
      <c r="C1007" s="510">
        <f>SUM(C1008:C1011)</f>
        <v>8727</v>
      </c>
      <c r="D1007" s="144"/>
      <c r="E1007" s="144"/>
      <c r="F1007" s="144"/>
      <c r="G1007" s="144"/>
      <c r="H1007" s="144"/>
      <c r="I1007" s="144"/>
    </row>
    <row r="1008" s="539" customFormat="1" ht="16.5" customHeight="1" spans="1:9">
      <c r="A1008" s="276" t="s">
        <v>1895</v>
      </c>
      <c r="B1008" s="511" t="s">
        <v>1896</v>
      </c>
      <c r="C1008" s="187">
        <v>8367</v>
      </c>
      <c r="D1008" s="144"/>
      <c r="E1008" s="144"/>
      <c r="F1008" s="144"/>
      <c r="G1008" s="144"/>
      <c r="H1008" s="144"/>
      <c r="I1008" s="144"/>
    </row>
    <row r="1009" s="539" customFormat="1" ht="16.5" customHeight="1" spans="1:9">
      <c r="A1009" s="276" t="s">
        <v>1897</v>
      </c>
      <c r="B1009" s="511" t="s">
        <v>1898</v>
      </c>
      <c r="C1009" s="187">
        <v>360</v>
      </c>
      <c r="D1009" s="144"/>
      <c r="E1009" s="144"/>
      <c r="F1009" s="144"/>
      <c r="G1009" s="144"/>
      <c r="H1009" s="144"/>
      <c r="I1009" s="144"/>
    </row>
    <row r="1010" s="539" customFormat="1" ht="16.5" customHeight="1" spans="1:9">
      <c r="A1010" s="276" t="s">
        <v>1899</v>
      </c>
      <c r="B1010" s="511" t="s">
        <v>1900</v>
      </c>
      <c r="C1010" s="187">
        <v>0</v>
      </c>
      <c r="D1010" s="144"/>
      <c r="E1010" s="144"/>
      <c r="F1010" s="144"/>
      <c r="G1010" s="144"/>
      <c r="H1010" s="144"/>
      <c r="I1010" s="144"/>
    </row>
    <row r="1011" s="539" customFormat="1" ht="16.5" customHeight="1" spans="1:9">
      <c r="A1011" s="276" t="s">
        <v>1901</v>
      </c>
      <c r="B1011" s="511" t="s">
        <v>1902</v>
      </c>
      <c r="C1011" s="187">
        <v>0</v>
      </c>
      <c r="D1011" s="144"/>
      <c r="E1011" s="144"/>
      <c r="F1011" s="144"/>
      <c r="G1011" s="144"/>
      <c r="H1011" s="144"/>
      <c r="I1011" s="144"/>
    </row>
    <row r="1012" s="539" customFormat="1" ht="16.5" customHeight="1" spans="1:9">
      <c r="A1012" s="508" t="s">
        <v>1903</v>
      </c>
      <c r="B1012" s="509" t="s">
        <v>1904</v>
      </c>
      <c r="C1012" s="510">
        <f>SUM(C1013:C1014)</f>
        <v>689</v>
      </c>
      <c r="D1012" s="144"/>
      <c r="E1012" s="144"/>
      <c r="F1012" s="144"/>
      <c r="G1012" s="144"/>
      <c r="H1012" s="144"/>
      <c r="I1012" s="144"/>
    </row>
    <row r="1013" s="539" customFormat="1" ht="16.5" customHeight="1" spans="1:9">
      <c r="A1013" s="276" t="s">
        <v>1905</v>
      </c>
      <c r="B1013" s="511" t="s">
        <v>1906</v>
      </c>
      <c r="C1013" s="187">
        <v>0</v>
      </c>
      <c r="D1013" s="144"/>
      <c r="E1013" s="144"/>
      <c r="F1013" s="144"/>
      <c r="G1013" s="144"/>
      <c r="H1013" s="144"/>
      <c r="I1013" s="144"/>
    </row>
    <row r="1014" s="539" customFormat="1" ht="16.5" customHeight="1" spans="1:9">
      <c r="A1014" s="276" t="s">
        <v>1907</v>
      </c>
      <c r="B1014" s="511" t="s">
        <v>1908</v>
      </c>
      <c r="C1014" s="187">
        <v>689</v>
      </c>
      <c r="D1014" s="144"/>
      <c r="E1014" s="144"/>
      <c r="F1014" s="144"/>
      <c r="G1014" s="144"/>
      <c r="H1014" s="144"/>
      <c r="I1014" s="144"/>
    </row>
    <row r="1015" s="539" customFormat="1" ht="16.5" customHeight="1" spans="1:9">
      <c r="A1015" s="505" t="s">
        <v>1909</v>
      </c>
      <c r="B1015" s="506" t="s">
        <v>1910</v>
      </c>
      <c r="C1015" s="507">
        <f>C1016+C1026+C1042+C1047+C1058+C1065+C1073</f>
        <v>694</v>
      </c>
      <c r="D1015" s="144"/>
      <c r="E1015" s="144"/>
      <c r="F1015" s="144"/>
      <c r="G1015" s="144"/>
      <c r="H1015" s="144"/>
      <c r="I1015" s="144"/>
    </row>
    <row r="1016" s="539" customFormat="1" ht="16.5" customHeight="1" spans="1:9">
      <c r="A1016" s="508" t="s">
        <v>1911</v>
      </c>
      <c r="B1016" s="509" t="s">
        <v>1912</v>
      </c>
      <c r="C1016" s="510">
        <f>SUM(C1017:C1025)</f>
        <v>480</v>
      </c>
      <c r="D1016" s="144"/>
      <c r="E1016" s="144"/>
      <c r="F1016" s="144"/>
      <c r="G1016" s="144"/>
      <c r="H1016" s="144"/>
      <c r="I1016" s="144"/>
    </row>
    <row r="1017" s="539" customFormat="1" ht="16.5" customHeight="1" spans="1:9">
      <c r="A1017" s="276" t="s">
        <v>1913</v>
      </c>
      <c r="B1017" s="511" t="s">
        <v>137</v>
      </c>
      <c r="C1017" s="187">
        <v>0</v>
      </c>
      <c r="D1017" s="144"/>
      <c r="E1017" s="144"/>
      <c r="F1017" s="144"/>
      <c r="G1017" s="144"/>
      <c r="H1017" s="144"/>
      <c r="I1017" s="144"/>
    </row>
    <row r="1018" s="539" customFormat="1" ht="16.5" customHeight="1" spans="1:9">
      <c r="A1018" s="276" t="s">
        <v>1914</v>
      </c>
      <c r="B1018" s="511" t="s">
        <v>139</v>
      </c>
      <c r="C1018" s="187">
        <v>0</v>
      </c>
      <c r="D1018" s="144"/>
      <c r="E1018" s="144"/>
      <c r="F1018" s="144"/>
      <c r="G1018" s="144"/>
      <c r="H1018" s="144"/>
      <c r="I1018" s="144"/>
    </row>
    <row r="1019" s="539" customFormat="1" ht="16.5" customHeight="1" spans="1:9">
      <c r="A1019" s="276" t="s">
        <v>1915</v>
      </c>
      <c r="B1019" s="511" t="s">
        <v>141</v>
      </c>
      <c r="C1019" s="187">
        <v>0</v>
      </c>
      <c r="D1019" s="144"/>
      <c r="E1019" s="144"/>
      <c r="F1019" s="144"/>
      <c r="G1019" s="144"/>
      <c r="H1019" s="144"/>
      <c r="I1019" s="144"/>
    </row>
    <row r="1020" s="539" customFormat="1" ht="16.5" customHeight="1" spans="1:9">
      <c r="A1020" s="276" t="s">
        <v>1916</v>
      </c>
      <c r="B1020" s="511" t="s">
        <v>1917</v>
      </c>
      <c r="C1020" s="187">
        <v>0</v>
      </c>
      <c r="D1020" s="144"/>
      <c r="E1020" s="144"/>
      <c r="F1020" s="144"/>
      <c r="G1020" s="144"/>
      <c r="H1020" s="144"/>
      <c r="I1020" s="144"/>
    </row>
    <row r="1021" s="539" customFormat="1" ht="16.5" customHeight="1" spans="1:9">
      <c r="A1021" s="276" t="s">
        <v>1918</v>
      </c>
      <c r="B1021" s="511" t="s">
        <v>1919</v>
      </c>
      <c r="C1021" s="187">
        <v>0</v>
      </c>
      <c r="D1021" s="144"/>
      <c r="E1021" s="144"/>
      <c r="F1021" s="144"/>
      <c r="G1021" s="144"/>
      <c r="H1021" s="144"/>
      <c r="I1021" s="144"/>
    </row>
    <row r="1022" s="539" customFormat="1" ht="16.5" customHeight="1" spans="1:9">
      <c r="A1022" s="276" t="s">
        <v>1920</v>
      </c>
      <c r="B1022" s="511" t="s">
        <v>1921</v>
      </c>
      <c r="C1022" s="187">
        <v>0</v>
      </c>
      <c r="D1022" s="144"/>
      <c r="E1022" s="144"/>
      <c r="F1022" s="144"/>
      <c r="G1022" s="144"/>
      <c r="H1022" s="144"/>
      <c r="I1022" s="144"/>
    </row>
    <row r="1023" s="539" customFormat="1" ht="16.5" customHeight="1" spans="1:9">
      <c r="A1023" s="276" t="s">
        <v>1922</v>
      </c>
      <c r="B1023" s="511" t="s">
        <v>1923</v>
      </c>
      <c r="C1023" s="187">
        <v>0</v>
      </c>
      <c r="D1023" s="144"/>
      <c r="E1023" s="144"/>
      <c r="F1023" s="144"/>
      <c r="G1023" s="144"/>
      <c r="H1023" s="144"/>
      <c r="I1023" s="144"/>
    </row>
    <row r="1024" s="539" customFormat="1" ht="16.5" customHeight="1" spans="1:9">
      <c r="A1024" s="276" t="s">
        <v>1924</v>
      </c>
      <c r="B1024" s="511" t="s">
        <v>1925</v>
      </c>
      <c r="C1024" s="187">
        <v>0</v>
      </c>
      <c r="D1024" s="144"/>
      <c r="E1024" s="144"/>
      <c r="F1024" s="144"/>
      <c r="G1024" s="144"/>
      <c r="H1024" s="144"/>
      <c r="I1024" s="144"/>
    </row>
    <row r="1025" s="539" customFormat="1" ht="16.5" customHeight="1" spans="1:9">
      <c r="A1025" s="276" t="s">
        <v>1926</v>
      </c>
      <c r="B1025" s="511" t="s">
        <v>1927</v>
      </c>
      <c r="C1025" s="187">
        <v>480</v>
      </c>
      <c r="D1025" s="144"/>
      <c r="E1025" s="144"/>
      <c r="F1025" s="144"/>
      <c r="G1025" s="144"/>
      <c r="H1025" s="144"/>
      <c r="I1025" s="144"/>
    </row>
    <row r="1026" s="539" customFormat="1" ht="16.5" customHeight="1" spans="1:9">
      <c r="A1026" s="508" t="s">
        <v>1928</v>
      </c>
      <c r="B1026" s="509" t="s">
        <v>1929</v>
      </c>
      <c r="C1026" s="510">
        <f>SUM(C1027:C1041)</f>
        <v>0</v>
      </c>
      <c r="D1026" s="144"/>
      <c r="E1026" s="144"/>
      <c r="F1026" s="144"/>
      <c r="G1026" s="144"/>
      <c r="H1026" s="144"/>
      <c r="I1026" s="144"/>
    </row>
    <row r="1027" s="539" customFormat="1" ht="16.5" customHeight="1" spans="1:9">
      <c r="A1027" s="276" t="s">
        <v>1930</v>
      </c>
      <c r="B1027" s="511" t="s">
        <v>137</v>
      </c>
      <c r="C1027" s="187">
        <v>0</v>
      </c>
      <c r="D1027" s="144"/>
      <c r="E1027" s="144"/>
      <c r="F1027" s="144"/>
      <c r="G1027" s="144"/>
      <c r="H1027" s="144"/>
      <c r="I1027" s="144"/>
    </row>
    <row r="1028" s="539" customFormat="1" ht="16.5" customHeight="1" spans="1:9">
      <c r="A1028" s="276" t="s">
        <v>1931</v>
      </c>
      <c r="B1028" s="511" t="s">
        <v>139</v>
      </c>
      <c r="C1028" s="187">
        <v>0</v>
      </c>
      <c r="D1028" s="144"/>
      <c r="E1028" s="144"/>
      <c r="F1028" s="144"/>
      <c r="G1028" s="144"/>
      <c r="H1028" s="144"/>
      <c r="I1028" s="144"/>
    </row>
    <row r="1029" s="539" customFormat="1" ht="16.5" customHeight="1" spans="1:9">
      <c r="A1029" s="276" t="s">
        <v>1932</v>
      </c>
      <c r="B1029" s="511" t="s">
        <v>141</v>
      </c>
      <c r="C1029" s="187">
        <v>0</v>
      </c>
      <c r="D1029" s="144"/>
      <c r="E1029" s="144"/>
      <c r="F1029" s="144"/>
      <c r="G1029" s="144"/>
      <c r="H1029" s="144"/>
      <c r="I1029" s="144"/>
    </row>
    <row r="1030" s="539" customFormat="1" ht="16.5" customHeight="1" spans="1:9">
      <c r="A1030" s="276" t="s">
        <v>1933</v>
      </c>
      <c r="B1030" s="511" t="s">
        <v>1934</v>
      </c>
      <c r="C1030" s="187">
        <v>0</v>
      </c>
      <c r="D1030" s="144"/>
      <c r="E1030" s="144"/>
      <c r="F1030" s="144"/>
      <c r="G1030" s="144"/>
      <c r="H1030" s="144"/>
      <c r="I1030" s="144"/>
    </row>
    <row r="1031" s="539" customFormat="1" ht="16.5" customHeight="1" spans="1:9">
      <c r="A1031" s="276" t="s">
        <v>1935</v>
      </c>
      <c r="B1031" s="511" t="s">
        <v>1936</v>
      </c>
      <c r="C1031" s="187">
        <v>0</v>
      </c>
      <c r="D1031" s="144"/>
      <c r="E1031" s="144"/>
      <c r="F1031" s="144"/>
      <c r="G1031" s="144"/>
      <c r="H1031" s="144"/>
      <c r="I1031" s="144"/>
    </row>
    <row r="1032" s="539" customFormat="1" ht="16.5" customHeight="1" spans="1:9">
      <c r="A1032" s="276" t="s">
        <v>1937</v>
      </c>
      <c r="B1032" s="511" t="s">
        <v>1938</v>
      </c>
      <c r="C1032" s="187">
        <v>0</v>
      </c>
      <c r="D1032" s="144"/>
      <c r="E1032" s="144"/>
      <c r="F1032" s="144"/>
      <c r="G1032" s="144"/>
      <c r="H1032" s="144"/>
      <c r="I1032" s="144"/>
    </row>
    <row r="1033" s="539" customFormat="1" ht="16.5" customHeight="1" spans="1:9">
      <c r="A1033" s="276" t="s">
        <v>1939</v>
      </c>
      <c r="B1033" s="511" t="s">
        <v>1940</v>
      </c>
      <c r="C1033" s="187">
        <v>0</v>
      </c>
      <c r="D1033" s="144"/>
      <c r="E1033" s="144"/>
      <c r="F1033" s="144"/>
      <c r="G1033" s="144"/>
      <c r="H1033" s="144"/>
      <c r="I1033" s="144"/>
    </row>
    <row r="1034" s="539" customFormat="1" ht="16.5" customHeight="1" spans="1:9">
      <c r="A1034" s="276" t="s">
        <v>1941</v>
      </c>
      <c r="B1034" s="511" t="s">
        <v>1942</v>
      </c>
      <c r="C1034" s="187">
        <v>0</v>
      </c>
      <c r="D1034" s="144"/>
      <c r="E1034" s="144"/>
      <c r="F1034" s="144"/>
      <c r="G1034" s="144"/>
      <c r="H1034" s="144"/>
      <c r="I1034" s="144"/>
    </row>
    <row r="1035" s="539" customFormat="1" ht="16.5" customHeight="1" spans="1:9">
      <c r="A1035" s="276" t="s">
        <v>1943</v>
      </c>
      <c r="B1035" s="511" t="s">
        <v>1944</v>
      </c>
      <c r="C1035" s="187">
        <v>0</v>
      </c>
      <c r="D1035" s="144"/>
      <c r="E1035" s="144"/>
      <c r="F1035" s="144"/>
      <c r="G1035" s="144"/>
      <c r="H1035" s="144"/>
      <c r="I1035" s="144"/>
    </row>
    <row r="1036" s="539" customFormat="1" ht="16.5" customHeight="1" spans="1:9">
      <c r="A1036" s="276" t="s">
        <v>1945</v>
      </c>
      <c r="B1036" s="511" t="s">
        <v>1946</v>
      </c>
      <c r="C1036" s="187">
        <v>0</v>
      </c>
      <c r="D1036" s="144"/>
      <c r="E1036" s="144"/>
      <c r="F1036" s="144"/>
      <c r="G1036" s="144"/>
      <c r="H1036" s="144"/>
      <c r="I1036" s="144"/>
    </row>
    <row r="1037" s="539" customFormat="1" ht="16.5" customHeight="1" spans="1:9">
      <c r="A1037" s="276" t="s">
        <v>1947</v>
      </c>
      <c r="B1037" s="511" t="s">
        <v>1948</v>
      </c>
      <c r="C1037" s="187">
        <v>0</v>
      </c>
      <c r="D1037" s="144"/>
      <c r="E1037" s="144"/>
      <c r="F1037" s="144"/>
      <c r="G1037" s="144"/>
      <c r="H1037" s="144"/>
      <c r="I1037" s="144"/>
    </row>
    <row r="1038" s="539" customFormat="1" ht="16.5" customHeight="1" spans="1:9">
      <c r="A1038" s="276" t="s">
        <v>1949</v>
      </c>
      <c r="B1038" s="511" t="s">
        <v>1950</v>
      </c>
      <c r="C1038" s="187">
        <v>0</v>
      </c>
      <c r="D1038" s="144"/>
      <c r="E1038" s="144"/>
      <c r="F1038" s="144"/>
      <c r="G1038" s="144"/>
      <c r="H1038" s="144"/>
      <c r="I1038" s="144"/>
    </row>
    <row r="1039" s="539" customFormat="1" ht="16.5" customHeight="1" spans="1:9">
      <c r="A1039" s="276" t="s">
        <v>1951</v>
      </c>
      <c r="B1039" s="511" t="s">
        <v>1952</v>
      </c>
      <c r="C1039" s="187">
        <v>0</v>
      </c>
      <c r="D1039" s="144"/>
      <c r="E1039" s="144"/>
      <c r="F1039" s="144"/>
      <c r="G1039" s="144"/>
      <c r="H1039" s="144"/>
      <c r="I1039" s="144"/>
    </row>
    <row r="1040" s="539" customFormat="1" ht="16.5" customHeight="1" spans="1:9">
      <c r="A1040" s="276" t="s">
        <v>1953</v>
      </c>
      <c r="B1040" s="511" t="s">
        <v>1954</v>
      </c>
      <c r="C1040" s="187">
        <v>0</v>
      </c>
      <c r="D1040" s="144"/>
      <c r="E1040" s="144"/>
      <c r="F1040" s="144"/>
      <c r="G1040" s="144"/>
      <c r="H1040" s="144"/>
      <c r="I1040" s="144"/>
    </row>
    <row r="1041" s="539" customFormat="1" ht="16.5" customHeight="1" spans="1:9">
      <c r="A1041" s="276" t="s">
        <v>1955</v>
      </c>
      <c r="B1041" s="511" t="s">
        <v>1956</v>
      </c>
      <c r="C1041" s="187">
        <v>0</v>
      </c>
      <c r="D1041" s="144"/>
      <c r="E1041" s="144"/>
      <c r="F1041" s="144"/>
      <c r="G1041" s="144"/>
      <c r="H1041" s="144"/>
      <c r="I1041" s="144"/>
    </row>
    <row r="1042" s="539" customFormat="1" ht="16.5" customHeight="1" spans="1:9">
      <c r="A1042" s="508" t="s">
        <v>1957</v>
      </c>
      <c r="B1042" s="509" t="s">
        <v>1958</v>
      </c>
      <c r="C1042" s="510">
        <f>SUM(C1043:C1046)</f>
        <v>0</v>
      </c>
      <c r="D1042" s="144"/>
      <c r="E1042" s="144"/>
      <c r="F1042" s="144"/>
      <c r="G1042" s="144"/>
      <c r="H1042" s="144"/>
      <c r="I1042" s="144"/>
    </row>
    <row r="1043" s="539" customFormat="1" ht="16.5" customHeight="1" spans="1:9">
      <c r="A1043" s="276" t="s">
        <v>1959</v>
      </c>
      <c r="B1043" s="511" t="s">
        <v>137</v>
      </c>
      <c r="C1043" s="187">
        <v>0</v>
      </c>
      <c r="D1043" s="144"/>
      <c r="E1043" s="144"/>
      <c r="F1043" s="144"/>
      <c r="G1043" s="144"/>
      <c r="H1043" s="144"/>
      <c r="I1043" s="144"/>
    </row>
    <row r="1044" s="539" customFormat="1" ht="16.5" customHeight="1" spans="1:9">
      <c r="A1044" s="276" t="s">
        <v>1960</v>
      </c>
      <c r="B1044" s="511" t="s">
        <v>139</v>
      </c>
      <c r="C1044" s="187">
        <v>0</v>
      </c>
      <c r="D1044" s="144"/>
      <c r="E1044" s="144"/>
      <c r="F1044" s="144"/>
      <c r="G1044" s="144"/>
      <c r="H1044" s="144"/>
      <c r="I1044" s="144"/>
    </row>
    <row r="1045" s="539" customFormat="1" ht="16.5" customHeight="1" spans="1:9">
      <c r="A1045" s="276" t="s">
        <v>1961</v>
      </c>
      <c r="B1045" s="511" t="s">
        <v>141</v>
      </c>
      <c r="C1045" s="187">
        <v>0</v>
      </c>
      <c r="D1045" s="144"/>
      <c r="E1045" s="144"/>
      <c r="F1045" s="144"/>
      <c r="G1045" s="144"/>
      <c r="H1045" s="144"/>
      <c r="I1045" s="144"/>
    </row>
    <row r="1046" s="539" customFormat="1" ht="16.5" customHeight="1" spans="1:9">
      <c r="A1046" s="276" t="s">
        <v>1962</v>
      </c>
      <c r="B1046" s="511" t="s">
        <v>1963</v>
      </c>
      <c r="C1046" s="187">
        <v>0</v>
      </c>
      <c r="D1046" s="144"/>
      <c r="E1046" s="144"/>
      <c r="F1046" s="144"/>
      <c r="G1046" s="144"/>
      <c r="H1046" s="144"/>
      <c r="I1046" s="144"/>
    </row>
    <row r="1047" s="539" customFormat="1" ht="16.5" customHeight="1" spans="1:9">
      <c r="A1047" s="508" t="s">
        <v>1964</v>
      </c>
      <c r="B1047" s="509" t="s">
        <v>1965</v>
      </c>
      <c r="C1047" s="510">
        <f>SUM(C1048:C1057)</f>
        <v>0</v>
      </c>
      <c r="D1047" s="144"/>
      <c r="E1047" s="144"/>
      <c r="F1047" s="144"/>
      <c r="G1047" s="144"/>
      <c r="H1047" s="144"/>
      <c r="I1047" s="144"/>
    </row>
    <row r="1048" s="539" customFormat="1" ht="16.5" customHeight="1" spans="1:9">
      <c r="A1048" s="276" t="s">
        <v>1966</v>
      </c>
      <c r="B1048" s="511" t="s">
        <v>137</v>
      </c>
      <c r="C1048" s="187">
        <v>0</v>
      </c>
      <c r="D1048" s="144"/>
      <c r="E1048" s="144"/>
      <c r="F1048" s="144"/>
      <c r="G1048" s="144"/>
      <c r="H1048" s="144"/>
      <c r="I1048" s="144"/>
    </row>
    <row r="1049" s="539" customFormat="1" ht="16.5" customHeight="1" spans="1:9">
      <c r="A1049" s="276" t="s">
        <v>1967</v>
      </c>
      <c r="B1049" s="511" t="s">
        <v>139</v>
      </c>
      <c r="C1049" s="187">
        <v>0</v>
      </c>
      <c r="D1049" s="144"/>
      <c r="E1049" s="144"/>
      <c r="F1049" s="144"/>
      <c r="G1049" s="144"/>
      <c r="H1049" s="144"/>
      <c r="I1049" s="144"/>
    </row>
    <row r="1050" s="539" customFormat="1" ht="16.5" customHeight="1" spans="1:9">
      <c r="A1050" s="276" t="s">
        <v>1968</v>
      </c>
      <c r="B1050" s="511" t="s">
        <v>141</v>
      </c>
      <c r="C1050" s="187">
        <v>0</v>
      </c>
      <c r="D1050" s="144"/>
      <c r="E1050" s="144"/>
      <c r="F1050" s="144"/>
      <c r="G1050" s="144"/>
      <c r="H1050" s="144"/>
      <c r="I1050" s="144"/>
    </row>
    <row r="1051" s="539" customFormat="1" ht="16.5" customHeight="1" spans="1:9">
      <c r="A1051" s="276" t="s">
        <v>1969</v>
      </c>
      <c r="B1051" s="511" t="s">
        <v>1970</v>
      </c>
      <c r="C1051" s="187">
        <v>0</v>
      </c>
      <c r="D1051" s="144"/>
      <c r="E1051" s="144"/>
      <c r="F1051" s="144"/>
      <c r="G1051" s="144"/>
      <c r="H1051" s="144"/>
      <c r="I1051" s="144"/>
    </row>
    <row r="1052" s="539" customFormat="1" ht="16.5" customHeight="1" spans="1:9">
      <c r="A1052" s="276" t="s">
        <v>1971</v>
      </c>
      <c r="B1052" s="511" t="s">
        <v>1972</v>
      </c>
      <c r="C1052" s="187">
        <v>0</v>
      </c>
      <c r="D1052" s="144"/>
      <c r="E1052" s="144"/>
      <c r="F1052" s="144"/>
      <c r="G1052" s="144"/>
      <c r="H1052" s="144"/>
      <c r="I1052" s="144"/>
    </row>
    <row r="1053" s="539" customFormat="1" ht="16.5" customHeight="1" spans="1:9">
      <c r="A1053" s="276" t="s">
        <v>1973</v>
      </c>
      <c r="B1053" s="511" t="s">
        <v>1974</v>
      </c>
      <c r="C1053" s="187">
        <v>0</v>
      </c>
      <c r="D1053" s="144"/>
      <c r="E1053" s="144"/>
      <c r="F1053" s="144"/>
      <c r="G1053" s="144"/>
      <c r="H1053" s="144"/>
      <c r="I1053" s="144"/>
    </row>
    <row r="1054" s="539" customFormat="1" ht="16.5" customHeight="1" spans="1:9">
      <c r="A1054" s="276" t="s">
        <v>1975</v>
      </c>
      <c r="B1054" s="511" t="s">
        <v>1976</v>
      </c>
      <c r="C1054" s="187">
        <v>0</v>
      </c>
      <c r="D1054" s="144"/>
      <c r="E1054" s="144"/>
      <c r="F1054" s="144"/>
      <c r="G1054" s="144"/>
      <c r="H1054" s="144"/>
      <c r="I1054" s="144"/>
    </row>
    <row r="1055" s="539" customFormat="1" ht="16.5" customHeight="1" spans="1:9">
      <c r="A1055" s="276" t="s">
        <v>1977</v>
      </c>
      <c r="B1055" s="511" t="s">
        <v>1978</v>
      </c>
      <c r="C1055" s="187">
        <v>0</v>
      </c>
      <c r="D1055" s="144"/>
      <c r="E1055" s="144"/>
      <c r="F1055" s="144"/>
      <c r="G1055" s="144"/>
      <c r="H1055" s="144"/>
      <c r="I1055" s="144"/>
    </row>
    <row r="1056" s="539" customFormat="1" ht="16.5" customHeight="1" spans="1:9">
      <c r="A1056" s="276" t="s">
        <v>1979</v>
      </c>
      <c r="B1056" s="511" t="s">
        <v>155</v>
      </c>
      <c r="C1056" s="190">
        <v>0</v>
      </c>
      <c r="D1056" s="144"/>
      <c r="E1056" s="144"/>
      <c r="F1056" s="144"/>
      <c r="G1056" s="144"/>
      <c r="H1056" s="144"/>
      <c r="I1056" s="144"/>
    </row>
    <row r="1057" s="539" customFormat="1" ht="16.5" customHeight="1" spans="1:9">
      <c r="A1057" s="276" t="s">
        <v>1980</v>
      </c>
      <c r="B1057" s="511" t="s">
        <v>1981</v>
      </c>
      <c r="C1057" s="187">
        <v>0</v>
      </c>
      <c r="D1057" s="144"/>
      <c r="E1057" s="144"/>
      <c r="F1057" s="144"/>
      <c r="G1057" s="144"/>
      <c r="H1057" s="144"/>
      <c r="I1057" s="144"/>
    </row>
    <row r="1058" s="539" customFormat="1" ht="16.5" customHeight="1" spans="1:9">
      <c r="A1058" s="508" t="s">
        <v>1982</v>
      </c>
      <c r="B1058" s="509" t="s">
        <v>1983</v>
      </c>
      <c r="C1058" s="512">
        <f>SUM(C1059:C1064)</f>
        <v>0</v>
      </c>
      <c r="D1058" s="144"/>
      <c r="E1058" s="144"/>
      <c r="F1058" s="144"/>
      <c r="G1058" s="144"/>
      <c r="H1058" s="144"/>
      <c r="I1058" s="144"/>
    </row>
    <row r="1059" s="539" customFormat="1" ht="16.5" customHeight="1" spans="1:9">
      <c r="A1059" s="276" t="s">
        <v>1984</v>
      </c>
      <c r="B1059" s="511" t="s">
        <v>137</v>
      </c>
      <c r="C1059" s="187">
        <v>0</v>
      </c>
      <c r="D1059" s="144"/>
      <c r="E1059" s="144"/>
      <c r="F1059" s="144"/>
      <c r="G1059" s="144"/>
      <c r="H1059" s="144"/>
      <c r="I1059" s="144"/>
    </row>
    <row r="1060" s="539" customFormat="1" ht="16.5" customHeight="1" spans="1:9">
      <c r="A1060" s="276" t="s">
        <v>1985</v>
      </c>
      <c r="B1060" s="511" t="s">
        <v>139</v>
      </c>
      <c r="C1060" s="187">
        <v>0</v>
      </c>
      <c r="D1060" s="144"/>
      <c r="E1060" s="144"/>
      <c r="F1060" s="144"/>
      <c r="G1060" s="144"/>
      <c r="H1060" s="144"/>
      <c r="I1060" s="144"/>
    </row>
    <row r="1061" s="539" customFormat="1" ht="16.5" customHeight="1" spans="1:9">
      <c r="A1061" s="276" t="s">
        <v>1986</v>
      </c>
      <c r="B1061" s="511" t="s">
        <v>141</v>
      </c>
      <c r="C1061" s="187">
        <v>0</v>
      </c>
      <c r="D1061" s="144"/>
      <c r="E1061" s="144"/>
      <c r="F1061" s="144"/>
      <c r="G1061" s="144"/>
      <c r="H1061" s="144"/>
      <c r="I1061" s="144"/>
    </row>
    <row r="1062" s="539" customFormat="1" ht="16.5" customHeight="1" spans="1:9">
      <c r="A1062" s="276" t="s">
        <v>1987</v>
      </c>
      <c r="B1062" s="511" t="s">
        <v>1988</v>
      </c>
      <c r="C1062" s="187">
        <v>0</v>
      </c>
      <c r="D1062" s="144"/>
      <c r="E1062" s="144"/>
      <c r="F1062" s="144"/>
      <c r="G1062" s="144"/>
      <c r="H1062" s="144"/>
      <c r="I1062" s="144"/>
    </row>
    <row r="1063" s="539" customFormat="1" ht="16.5" customHeight="1" spans="1:9">
      <c r="A1063" s="276" t="s">
        <v>1989</v>
      </c>
      <c r="B1063" s="511" t="s">
        <v>1990</v>
      </c>
      <c r="C1063" s="187">
        <v>0</v>
      </c>
      <c r="D1063" s="144"/>
      <c r="E1063" s="144"/>
      <c r="F1063" s="144"/>
      <c r="G1063" s="144"/>
      <c r="H1063" s="144"/>
      <c r="I1063" s="144"/>
    </row>
    <row r="1064" s="539" customFormat="1" ht="16.5" customHeight="1" spans="1:9">
      <c r="A1064" s="276" t="s">
        <v>1991</v>
      </c>
      <c r="B1064" s="511" t="s">
        <v>1992</v>
      </c>
      <c r="C1064" s="187">
        <v>0</v>
      </c>
      <c r="D1064" s="144"/>
      <c r="E1064" s="144"/>
      <c r="F1064" s="144"/>
      <c r="G1064" s="144"/>
      <c r="H1064" s="144"/>
      <c r="I1064" s="144"/>
    </row>
    <row r="1065" s="539" customFormat="1" ht="16.5" customHeight="1" spans="1:9">
      <c r="A1065" s="508" t="s">
        <v>1993</v>
      </c>
      <c r="B1065" s="509" t="s">
        <v>1994</v>
      </c>
      <c r="C1065" s="510">
        <f>SUM(C1066:C1072)</f>
        <v>214</v>
      </c>
      <c r="D1065" s="144"/>
      <c r="E1065" s="144"/>
      <c r="F1065" s="144"/>
      <c r="G1065" s="144"/>
      <c r="H1065" s="144"/>
      <c r="I1065" s="144"/>
    </row>
    <row r="1066" s="539" customFormat="1" ht="16.5" customHeight="1" spans="1:9">
      <c r="A1066" s="276" t="s">
        <v>1995</v>
      </c>
      <c r="B1066" s="511" t="s">
        <v>137</v>
      </c>
      <c r="C1066" s="187">
        <v>0</v>
      </c>
      <c r="D1066" s="144"/>
      <c r="E1066" s="144"/>
      <c r="F1066" s="144"/>
      <c r="G1066" s="144"/>
      <c r="H1066" s="144"/>
      <c r="I1066" s="144"/>
    </row>
    <row r="1067" s="539" customFormat="1" ht="16.5" customHeight="1" spans="1:9">
      <c r="A1067" s="276" t="s">
        <v>1996</v>
      </c>
      <c r="B1067" s="511" t="s">
        <v>139</v>
      </c>
      <c r="C1067" s="187">
        <v>0</v>
      </c>
      <c r="D1067" s="144"/>
      <c r="E1067" s="144"/>
      <c r="F1067" s="144"/>
      <c r="G1067" s="144"/>
      <c r="H1067" s="144"/>
      <c r="I1067" s="144"/>
    </row>
    <row r="1068" s="539" customFormat="1" ht="16.5" customHeight="1" spans="1:9">
      <c r="A1068" s="276" t="s">
        <v>1997</v>
      </c>
      <c r="B1068" s="511" t="s">
        <v>141</v>
      </c>
      <c r="C1068" s="187">
        <v>0</v>
      </c>
      <c r="D1068" s="144"/>
      <c r="E1068" s="144"/>
      <c r="F1068" s="144"/>
      <c r="G1068" s="144"/>
      <c r="H1068" s="144"/>
      <c r="I1068" s="144"/>
    </row>
    <row r="1069" s="539" customFormat="1" ht="16.5" customHeight="1" spans="1:9">
      <c r="A1069" s="276" t="s">
        <v>1998</v>
      </c>
      <c r="B1069" s="511" t="s">
        <v>1999</v>
      </c>
      <c r="C1069" s="187">
        <v>0</v>
      </c>
      <c r="D1069" s="144"/>
      <c r="E1069" s="144"/>
      <c r="F1069" s="144"/>
      <c r="G1069" s="144"/>
      <c r="H1069" s="144"/>
      <c r="I1069" s="144"/>
    </row>
    <row r="1070" s="539" customFormat="1" ht="16.5" customHeight="1" spans="1:9">
      <c r="A1070" s="276" t="s">
        <v>2000</v>
      </c>
      <c r="B1070" s="511" t="s">
        <v>2001</v>
      </c>
      <c r="C1070" s="187">
        <v>214</v>
      </c>
      <c r="D1070" s="144"/>
      <c r="E1070" s="144"/>
      <c r="F1070" s="144"/>
      <c r="G1070" s="144"/>
      <c r="H1070" s="144"/>
      <c r="I1070" s="144"/>
    </row>
    <row r="1071" s="539" customFormat="1" ht="16.5" customHeight="1" spans="1:9">
      <c r="A1071" s="276" t="s">
        <v>2002</v>
      </c>
      <c r="B1071" s="511" t="s">
        <v>2003</v>
      </c>
      <c r="C1071" s="187">
        <v>0</v>
      </c>
      <c r="D1071" s="144"/>
      <c r="E1071" s="144"/>
      <c r="F1071" s="144"/>
      <c r="G1071" s="144"/>
      <c r="H1071" s="144"/>
      <c r="I1071" s="144"/>
    </row>
    <row r="1072" s="539" customFormat="1" ht="16.5" customHeight="1" spans="1:9">
      <c r="A1072" s="276" t="s">
        <v>2004</v>
      </c>
      <c r="B1072" s="511" t="s">
        <v>2005</v>
      </c>
      <c r="C1072" s="187">
        <v>0</v>
      </c>
      <c r="D1072" s="144"/>
      <c r="E1072" s="144"/>
      <c r="F1072" s="144"/>
      <c r="G1072" s="144"/>
      <c r="H1072" s="144"/>
      <c r="I1072" s="144"/>
    </row>
    <row r="1073" s="539" customFormat="1" ht="16.5" customHeight="1" spans="1:9">
      <c r="A1073" s="508" t="s">
        <v>2006</v>
      </c>
      <c r="B1073" s="509" t="s">
        <v>2007</v>
      </c>
      <c r="C1073" s="510">
        <f>SUM(C1074:C1078)</f>
        <v>0</v>
      </c>
      <c r="D1073" s="144"/>
      <c r="E1073" s="144"/>
      <c r="F1073" s="144"/>
      <c r="G1073" s="144"/>
      <c r="H1073" s="144"/>
      <c r="I1073" s="144"/>
    </row>
    <row r="1074" s="539" customFormat="1" ht="16.5" customHeight="1" spans="1:9">
      <c r="A1074" s="276" t="s">
        <v>2008</v>
      </c>
      <c r="B1074" s="511" t="s">
        <v>2009</v>
      </c>
      <c r="C1074" s="187">
        <v>0</v>
      </c>
      <c r="D1074" s="144"/>
      <c r="E1074" s="144"/>
      <c r="F1074" s="144"/>
      <c r="G1074" s="144"/>
      <c r="H1074" s="144"/>
      <c r="I1074" s="144"/>
    </row>
    <row r="1075" s="539" customFormat="1" ht="16.5" customHeight="1" spans="1:9">
      <c r="A1075" s="276" t="s">
        <v>2010</v>
      </c>
      <c r="B1075" s="511" t="s">
        <v>2011</v>
      </c>
      <c r="C1075" s="187">
        <v>0</v>
      </c>
      <c r="D1075" s="144"/>
      <c r="E1075" s="144"/>
      <c r="F1075" s="144"/>
      <c r="G1075" s="144"/>
      <c r="H1075" s="144"/>
      <c r="I1075" s="144"/>
    </row>
    <row r="1076" s="539" customFormat="1" ht="16.5" customHeight="1" spans="1:9">
      <c r="A1076" s="276" t="s">
        <v>2012</v>
      </c>
      <c r="B1076" s="511" t="s">
        <v>2013</v>
      </c>
      <c r="C1076" s="187">
        <v>0</v>
      </c>
      <c r="D1076" s="144"/>
      <c r="E1076" s="144"/>
      <c r="F1076" s="144"/>
      <c r="G1076" s="144"/>
      <c r="H1076" s="144"/>
      <c r="I1076" s="144"/>
    </row>
    <row r="1077" s="539" customFormat="1" ht="16.5" customHeight="1" spans="1:9">
      <c r="A1077" s="276" t="s">
        <v>2014</v>
      </c>
      <c r="B1077" s="511" t="s">
        <v>2015</v>
      </c>
      <c r="C1077" s="187">
        <v>0</v>
      </c>
      <c r="D1077" s="144"/>
      <c r="E1077" s="144"/>
      <c r="F1077" s="144"/>
      <c r="G1077" s="144"/>
      <c r="H1077" s="144"/>
      <c r="I1077" s="144"/>
    </row>
    <row r="1078" s="539" customFormat="1" ht="16.5" customHeight="1" spans="1:9">
      <c r="A1078" s="276" t="s">
        <v>2016</v>
      </c>
      <c r="B1078" s="511" t="s">
        <v>2017</v>
      </c>
      <c r="C1078" s="187">
        <v>0</v>
      </c>
      <c r="D1078" s="144"/>
      <c r="E1078" s="144"/>
      <c r="F1078" s="144"/>
      <c r="G1078" s="144"/>
      <c r="H1078" s="144"/>
      <c r="I1078" s="144"/>
    </row>
    <row r="1079" s="539" customFormat="1" ht="16.5" customHeight="1" spans="1:9">
      <c r="A1079" s="505" t="s">
        <v>2018</v>
      </c>
      <c r="B1079" s="506" t="s">
        <v>2019</v>
      </c>
      <c r="C1079" s="507">
        <f>C1080+C1090+C1096</f>
        <v>808</v>
      </c>
      <c r="D1079" s="144"/>
      <c r="E1079" s="144"/>
      <c r="F1079" s="144"/>
      <c r="G1079" s="144"/>
      <c r="H1079" s="144"/>
      <c r="I1079" s="144"/>
    </row>
    <row r="1080" s="539" customFormat="1" ht="16.5" customHeight="1" spans="1:9">
      <c r="A1080" s="508" t="s">
        <v>2020</v>
      </c>
      <c r="B1080" s="509" t="s">
        <v>2021</v>
      </c>
      <c r="C1080" s="510">
        <f>SUM(C1081:C1089)</f>
        <v>474</v>
      </c>
      <c r="D1080" s="144"/>
      <c r="E1080" s="144"/>
      <c r="F1080" s="144"/>
      <c r="G1080" s="144"/>
      <c r="H1080" s="144"/>
      <c r="I1080" s="144"/>
    </row>
    <row r="1081" s="539" customFormat="1" ht="16.5" customHeight="1" spans="1:9">
      <c r="A1081" s="276" t="s">
        <v>2022</v>
      </c>
      <c r="B1081" s="511" t="s">
        <v>137</v>
      </c>
      <c r="C1081" s="187">
        <v>0</v>
      </c>
      <c r="D1081" s="144"/>
      <c r="E1081" s="144"/>
      <c r="F1081" s="144"/>
      <c r="G1081" s="144"/>
      <c r="H1081" s="144"/>
      <c r="I1081" s="144"/>
    </row>
    <row r="1082" s="539" customFormat="1" ht="16.5" customHeight="1" spans="1:9">
      <c r="A1082" s="276" t="s">
        <v>2023</v>
      </c>
      <c r="B1082" s="511" t="s">
        <v>139</v>
      </c>
      <c r="C1082" s="187">
        <v>0</v>
      </c>
      <c r="D1082" s="144"/>
      <c r="E1082" s="144"/>
      <c r="F1082" s="144"/>
      <c r="G1082" s="144"/>
      <c r="H1082" s="144"/>
      <c r="I1082" s="144"/>
    </row>
    <row r="1083" s="539" customFormat="1" ht="16.5" customHeight="1" spans="1:9">
      <c r="A1083" s="276" t="s">
        <v>2024</v>
      </c>
      <c r="B1083" s="511" t="s">
        <v>141</v>
      </c>
      <c r="C1083" s="187">
        <v>0</v>
      </c>
      <c r="D1083" s="144"/>
      <c r="E1083" s="144"/>
      <c r="F1083" s="144"/>
      <c r="G1083" s="144"/>
      <c r="H1083" s="144"/>
      <c r="I1083" s="144"/>
    </row>
    <row r="1084" s="539" customFormat="1" ht="16.5" customHeight="1" spans="1:9">
      <c r="A1084" s="276" t="s">
        <v>2025</v>
      </c>
      <c r="B1084" s="511" t="s">
        <v>2026</v>
      </c>
      <c r="C1084" s="187">
        <v>0</v>
      </c>
      <c r="D1084" s="144"/>
      <c r="E1084" s="144"/>
      <c r="F1084" s="144"/>
      <c r="G1084" s="144"/>
      <c r="H1084" s="144"/>
      <c r="I1084" s="144"/>
    </row>
    <row r="1085" s="539" customFormat="1" ht="16.5" customHeight="1" spans="1:9">
      <c r="A1085" s="276" t="s">
        <v>2027</v>
      </c>
      <c r="B1085" s="511" t="s">
        <v>2028</v>
      </c>
      <c r="C1085" s="187">
        <v>5</v>
      </c>
      <c r="D1085" s="144"/>
      <c r="E1085" s="144"/>
      <c r="F1085" s="144"/>
      <c r="G1085" s="144"/>
      <c r="H1085" s="144"/>
      <c r="I1085" s="144"/>
    </row>
    <row r="1086" s="539" customFormat="1" ht="16.5" customHeight="1" spans="1:9">
      <c r="A1086" s="276" t="s">
        <v>2029</v>
      </c>
      <c r="B1086" s="511" t="s">
        <v>2030</v>
      </c>
      <c r="C1086" s="187">
        <v>0</v>
      </c>
      <c r="D1086" s="144"/>
      <c r="E1086" s="144"/>
      <c r="F1086" s="144"/>
      <c r="G1086" s="144"/>
      <c r="H1086" s="144"/>
      <c r="I1086" s="144"/>
    </row>
    <row r="1087" s="539" customFormat="1" ht="16.5" customHeight="1" spans="1:9">
      <c r="A1087" s="276" t="s">
        <v>2031</v>
      </c>
      <c r="B1087" s="511" t="s">
        <v>2032</v>
      </c>
      <c r="C1087" s="187">
        <v>0</v>
      </c>
      <c r="D1087" s="144"/>
      <c r="E1087" s="144"/>
      <c r="F1087" s="144"/>
      <c r="G1087" s="144"/>
      <c r="H1087" s="144"/>
      <c r="I1087" s="144"/>
    </row>
    <row r="1088" s="539" customFormat="1" ht="16.5" customHeight="1" spans="1:9">
      <c r="A1088" s="276" t="s">
        <v>2033</v>
      </c>
      <c r="B1088" s="511" t="s">
        <v>155</v>
      </c>
      <c r="C1088" s="187">
        <v>0</v>
      </c>
      <c r="D1088" s="144"/>
      <c r="E1088" s="144"/>
      <c r="F1088" s="144"/>
      <c r="G1088" s="144"/>
      <c r="H1088" s="144"/>
      <c r="I1088" s="144"/>
    </row>
    <row r="1089" s="539" customFormat="1" ht="16.5" customHeight="1" spans="1:9">
      <c r="A1089" s="276" t="s">
        <v>2034</v>
      </c>
      <c r="B1089" s="511" t="s">
        <v>2035</v>
      </c>
      <c r="C1089" s="187">
        <v>469</v>
      </c>
      <c r="D1089" s="144"/>
      <c r="E1089" s="144"/>
      <c r="F1089" s="144"/>
      <c r="G1089" s="144"/>
      <c r="H1089" s="144"/>
      <c r="I1089" s="144"/>
    </row>
    <row r="1090" s="539" customFormat="1" ht="16.5" customHeight="1" spans="1:9">
      <c r="A1090" s="508" t="s">
        <v>2036</v>
      </c>
      <c r="B1090" s="509" t="s">
        <v>2037</v>
      </c>
      <c r="C1090" s="510">
        <f>SUM(C1091:C1095)</f>
        <v>0</v>
      </c>
      <c r="D1090" s="144"/>
      <c r="E1090" s="144"/>
      <c r="F1090" s="144"/>
      <c r="G1090" s="144"/>
      <c r="H1090" s="144"/>
      <c r="I1090" s="144"/>
    </row>
    <row r="1091" s="539" customFormat="1" ht="16.5" customHeight="1" spans="1:9">
      <c r="A1091" s="276" t="s">
        <v>2038</v>
      </c>
      <c r="B1091" s="511" t="s">
        <v>137</v>
      </c>
      <c r="C1091" s="187">
        <v>0</v>
      </c>
      <c r="D1091" s="144"/>
      <c r="E1091" s="144"/>
      <c r="F1091" s="144"/>
      <c r="G1091" s="144"/>
      <c r="H1091" s="144"/>
      <c r="I1091" s="144"/>
    </row>
    <row r="1092" s="539" customFormat="1" ht="16.5" customHeight="1" spans="1:9">
      <c r="A1092" s="276" t="s">
        <v>2039</v>
      </c>
      <c r="B1092" s="511" t="s">
        <v>139</v>
      </c>
      <c r="C1092" s="187">
        <v>0</v>
      </c>
      <c r="D1092" s="144"/>
      <c r="E1092" s="144"/>
      <c r="F1092" s="144"/>
      <c r="G1092" s="144"/>
      <c r="H1092" s="144"/>
      <c r="I1092" s="144"/>
    </row>
    <row r="1093" s="539" customFormat="1" ht="16.5" customHeight="1" spans="1:9">
      <c r="A1093" s="276" t="s">
        <v>2040</v>
      </c>
      <c r="B1093" s="511" t="s">
        <v>141</v>
      </c>
      <c r="C1093" s="187">
        <v>0</v>
      </c>
      <c r="D1093" s="144"/>
      <c r="E1093" s="144"/>
      <c r="F1093" s="144"/>
      <c r="G1093" s="144"/>
      <c r="H1093" s="144"/>
      <c r="I1093" s="144"/>
    </row>
    <row r="1094" s="539" customFormat="1" ht="16.5" customHeight="1" spans="1:9">
      <c r="A1094" s="276" t="s">
        <v>2041</v>
      </c>
      <c r="B1094" s="511" t="s">
        <v>2042</v>
      </c>
      <c r="C1094" s="187">
        <v>0</v>
      </c>
      <c r="D1094" s="144"/>
      <c r="E1094" s="144"/>
      <c r="F1094" s="144"/>
      <c r="G1094" s="144"/>
      <c r="H1094" s="144"/>
      <c r="I1094" s="144"/>
    </row>
    <row r="1095" s="539" customFormat="1" ht="16.5" customHeight="1" spans="1:9">
      <c r="A1095" s="276" t="s">
        <v>2043</v>
      </c>
      <c r="B1095" s="511" t="s">
        <v>2044</v>
      </c>
      <c r="C1095" s="187">
        <v>0</v>
      </c>
      <c r="D1095" s="144"/>
      <c r="E1095" s="144"/>
      <c r="F1095" s="144"/>
      <c r="G1095" s="144"/>
      <c r="H1095" s="144"/>
      <c r="I1095" s="144"/>
    </row>
    <row r="1096" s="539" customFormat="1" ht="16.5" customHeight="1" spans="1:9">
      <c r="A1096" s="508" t="s">
        <v>2045</v>
      </c>
      <c r="B1096" s="509" t="s">
        <v>2046</v>
      </c>
      <c r="C1096" s="510">
        <f>SUM(C1097:C1098)</f>
        <v>334</v>
      </c>
      <c r="D1096" s="144"/>
      <c r="E1096" s="144"/>
      <c r="F1096" s="144"/>
      <c r="G1096" s="144"/>
      <c r="H1096" s="144"/>
      <c r="I1096" s="144"/>
    </row>
    <row r="1097" s="539" customFormat="1" ht="16.5" customHeight="1" spans="1:9">
      <c r="A1097" s="276" t="s">
        <v>2047</v>
      </c>
      <c r="B1097" s="511" t="s">
        <v>2048</v>
      </c>
      <c r="C1097" s="187">
        <v>0</v>
      </c>
      <c r="D1097" s="144"/>
      <c r="E1097" s="144"/>
      <c r="F1097" s="144"/>
      <c r="G1097" s="144"/>
      <c r="H1097" s="144"/>
      <c r="I1097" s="144"/>
    </row>
    <row r="1098" s="539" customFormat="1" ht="16.5" customHeight="1" spans="1:9">
      <c r="A1098" s="276" t="s">
        <v>2049</v>
      </c>
      <c r="B1098" s="511" t="s">
        <v>2050</v>
      </c>
      <c r="C1098" s="187">
        <v>334</v>
      </c>
      <c r="D1098" s="144"/>
      <c r="E1098" s="144"/>
      <c r="F1098" s="144"/>
      <c r="G1098" s="144"/>
      <c r="H1098" s="144"/>
      <c r="I1098" s="144"/>
    </row>
    <row r="1099" s="539" customFormat="1" ht="16.5" customHeight="1" spans="1:9">
      <c r="A1099" s="505" t="s">
        <v>2051</v>
      </c>
      <c r="B1099" s="506" t="s">
        <v>2052</v>
      </c>
      <c r="C1099" s="507">
        <f>C1100+C1107+C1117+C1123+C1126</f>
        <v>0</v>
      </c>
      <c r="D1099" s="144"/>
      <c r="E1099" s="144"/>
      <c r="F1099" s="144"/>
      <c r="G1099" s="144"/>
      <c r="H1099" s="144"/>
      <c r="I1099" s="144"/>
    </row>
    <row r="1100" s="539" customFormat="1" ht="16.5" customHeight="1" spans="1:9">
      <c r="A1100" s="508" t="s">
        <v>2053</v>
      </c>
      <c r="B1100" s="509" t="s">
        <v>2054</v>
      </c>
      <c r="C1100" s="510">
        <f>SUM(C1101:C1106)</f>
        <v>0</v>
      </c>
      <c r="D1100" s="144"/>
      <c r="E1100" s="144"/>
      <c r="F1100" s="144"/>
      <c r="G1100" s="144"/>
      <c r="H1100" s="144"/>
      <c r="I1100" s="144"/>
    </row>
    <row r="1101" s="539" customFormat="1" ht="16.5" customHeight="1" spans="1:9">
      <c r="A1101" s="276" t="s">
        <v>2055</v>
      </c>
      <c r="B1101" s="511" t="s">
        <v>137</v>
      </c>
      <c r="C1101" s="187">
        <v>0</v>
      </c>
      <c r="D1101" s="144"/>
      <c r="E1101" s="144"/>
      <c r="F1101" s="144"/>
      <c r="G1101" s="144"/>
      <c r="H1101" s="144"/>
      <c r="I1101" s="144"/>
    </row>
    <row r="1102" s="539" customFormat="1" ht="16.5" customHeight="1" spans="1:9">
      <c r="A1102" s="276" t="s">
        <v>2056</v>
      </c>
      <c r="B1102" s="511" t="s">
        <v>139</v>
      </c>
      <c r="C1102" s="187">
        <v>0</v>
      </c>
      <c r="D1102" s="144"/>
      <c r="E1102" s="144"/>
      <c r="F1102" s="144"/>
      <c r="G1102" s="144"/>
      <c r="H1102" s="144"/>
      <c r="I1102" s="144"/>
    </row>
    <row r="1103" s="539" customFormat="1" ht="16.5" customHeight="1" spans="1:9">
      <c r="A1103" s="276" t="s">
        <v>2057</v>
      </c>
      <c r="B1103" s="511" t="s">
        <v>141</v>
      </c>
      <c r="C1103" s="187">
        <v>0</v>
      </c>
      <c r="D1103" s="144"/>
      <c r="E1103" s="144"/>
      <c r="F1103" s="144"/>
      <c r="G1103" s="144"/>
      <c r="H1103" s="144"/>
      <c r="I1103" s="144"/>
    </row>
    <row r="1104" s="539" customFormat="1" ht="16.5" customHeight="1" spans="1:9">
      <c r="A1104" s="276" t="s">
        <v>2058</v>
      </c>
      <c r="B1104" s="511" t="s">
        <v>2059</v>
      </c>
      <c r="C1104" s="187">
        <v>0</v>
      </c>
      <c r="D1104" s="144"/>
      <c r="E1104" s="144"/>
      <c r="F1104" s="144"/>
      <c r="G1104" s="144"/>
      <c r="H1104" s="144"/>
      <c r="I1104" s="144"/>
    </row>
    <row r="1105" s="539" customFormat="1" ht="16.5" customHeight="1" spans="1:9">
      <c r="A1105" s="276" t="s">
        <v>2060</v>
      </c>
      <c r="B1105" s="511" t="s">
        <v>155</v>
      </c>
      <c r="C1105" s="187">
        <v>0</v>
      </c>
      <c r="D1105" s="144"/>
      <c r="E1105" s="144"/>
      <c r="F1105" s="144"/>
      <c r="G1105" s="144"/>
      <c r="H1105" s="144"/>
      <c r="I1105" s="144"/>
    </row>
    <row r="1106" s="539" customFormat="1" ht="16.5" customHeight="1" spans="1:9">
      <c r="A1106" s="276" t="s">
        <v>2061</v>
      </c>
      <c r="B1106" s="511" t="s">
        <v>2062</v>
      </c>
      <c r="C1106" s="187">
        <v>0</v>
      </c>
      <c r="D1106" s="144"/>
      <c r="E1106" s="144"/>
      <c r="F1106" s="144"/>
      <c r="G1106" s="144"/>
      <c r="H1106" s="144"/>
      <c r="I1106" s="144"/>
    </row>
    <row r="1107" s="539" customFormat="1" ht="16.5" customHeight="1" spans="1:9">
      <c r="A1107" s="508" t="s">
        <v>2063</v>
      </c>
      <c r="B1107" s="509" t="s">
        <v>2064</v>
      </c>
      <c r="C1107" s="510">
        <f>SUM(C1108:C1116)</f>
        <v>0</v>
      </c>
      <c r="D1107" s="144"/>
      <c r="E1107" s="144"/>
      <c r="F1107" s="144"/>
      <c r="G1107" s="144"/>
      <c r="H1107" s="144"/>
      <c r="I1107" s="144"/>
    </row>
    <row r="1108" s="539" customFormat="1" ht="16.5" customHeight="1" spans="1:9">
      <c r="A1108" s="276" t="s">
        <v>2065</v>
      </c>
      <c r="B1108" s="511" t="s">
        <v>2066</v>
      </c>
      <c r="C1108" s="187">
        <v>0</v>
      </c>
      <c r="D1108" s="144"/>
      <c r="E1108" s="144"/>
      <c r="F1108" s="144"/>
      <c r="G1108" s="144"/>
      <c r="H1108" s="144"/>
      <c r="I1108" s="144"/>
    </row>
    <row r="1109" s="539" customFormat="1" ht="16.5" customHeight="1" spans="1:9">
      <c r="A1109" s="276" t="s">
        <v>2067</v>
      </c>
      <c r="B1109" s="511" t="s">
        <v>2068</v>
      </c>
      <c r="C1109" s="187">
        <v>0</v>
      </c>
      <c r="D1109" s="144"/>
      <c r="E1109" s="144"/>
      <c r="F1109" s="144"/>
      <c r="G1109" s="144"/>
      <c r="H1109" s="144"/>
      <c r="I1109" s="144"/>
    </row>
    <row r="1110" s="539" customFormat="1" ht="16.5" customHeight="1" spans="1:9">
      <c r="A1110" s="276" t="s">
        <v>2069</v>
      </c>
      <c r="B1110" s="511" t="s">
        <v>2070</v>
      </c>
      <c r="C1110" s="187">
        <v>0</v>
      </c>
      <c r="D1110" s="144"/>
      <c r="E1110" s="144"/>
      <c r="F1110" s="144"/>
      <c r="G1110" s="144"/>
      <c r="H1110" s="144"/>
      <c r="I1110" s="144"/>
    </row>
    <row r="1111" s="539" customFormat="1" ht="16.5" customHeight="1" spans="1:9">
      <c r="A1111" s="276" t="s">
        <v>2071</v>
      </c>
      <c r="B1111" s="511" t="s">
        <v>2072</v>
      </c>
      <c r="C1111" s="187">
        <v>0</v>
      </c>
      <c r="D1111" s="144"/>
      <c r="E1111" s="144"/>
      <c r="F1111" s="144"/>
      <c r="G1111" s="144"/>
      <c r="H1111" s="144"/>
      <c r="I1111" s="144"/>
    </row>
    <row r="1112" s="539" customFormat="1" ht="16.5" customHeight="1" spans="1:9">
      <c r="A1112" s="276" t="s">
        <v>2073</v>
      </c>
      <c r="B1112" s="511" t="s">
        <v>2074</v>
      </c>
      <c r="C1112" s="187">
        <v>0</v>
      </c>
      <c r="D1112" s="144"/>
      <c r="E1112" s="144"/>
      <c r="F1112" s="144"/>
      <c r="G1112" s="144"/>
      <c r="H1112" s="144"/>
      <c r="I1112" s="144"/>
    </row>
    <row r="1113" s="539" customFormat="1" ht="16.5" customHeight="1" spans="1:9">
      <c r="A1113" s="276" t="s">
        <v>2075</v>
      </c>
      <c r="B1113" s="511" t="s">
        <v>2076</v>
      </c>
      <c r="C1113" s="187">
        <v>0</v>
      </c>
      <c r="D1113" s="144"/>
      <c r="E1113" s="144"/>
      <c r="F1113" s="144"/>
      <c r="G1113" s="144"/>
      <c r="H1113" s="144"/>
      <c r="I1113" s="144"/>
    </row>
    <row r="1114" s="539" customFormat="1" ht="16.5" customHeight="1" spans="1:9">
      <c r="A1114" s="276" t="s">
        <v>2077</v>
      </c>
      <c r="B1114" s="511" t="s">
        <v>2078</v>
      </c>
      <c r="C1114" s="187">
        <v>0</v>
      </c>
      <c r="D1114" s="144"/>
      <c r="E1114" s="144"/>
      <c r="F1114" s="144"/>
      <c r="G1114" s="144"/>
      <c r="H1114" s="144"/>
      <c r="I1114" s="144"/>
    </row>
    <row r="1115" s="539" customFormat="1" ht="16.5" customHeight="1" spans="1:9">
      <c r="A1115" s="276" t="s">
        <v>2079</v>
      </c>
      <c r="B1115" s="511" t="s">
        <v>2080</v>
      </c>
      <c r="C1115" s="187">
        <v>0</v>
      </c>
      <c r="D1115" s="144"/>
      <c r="E1115" s="144"/>
      <c r="F1115" s="144"/>
      <c r="G1115" s="144"/>
      <c r="H1115" s="144"/>
      <c r="I1115" s="144"/>
    </row>
    <row r="1116" s="539" customFormat="1" ht="16.5" customHeight="1" spans="1:9">
      <c r="A1116" s="276" t="s">
        <v>2081</v>
      </c>
      <c r="B1116" s="511" t="s">
        <v>2082</v>
      </c>
      <c r="C1116" s="187">
        <v>0</v>
      </c>
      <c r="D1116" s="144"/>
      <c r="E1116" s="144"/>
      <c r="F1116" s="144"/>
      <c r="G1116" s="144"/>
      <c r="H1116" s="144"/>
      <c r="I1116" s="144"/>
    </row>
    <row r="1117" s="539" customFormat="1" ht="16.5" customHeight="1" spans="1:9">
      <c r="A1117" s="508" t="s">
        <v>2083</v>
      </c>
      <c r="B1117" s="509" t="s">
        <v>2084</v>
      </c>
      <c r="C1117" s="510">
        <f>SUM(C1118:C1122)</f>
        <v>0</v>
      </c>
      <c r="D1117" s="144"/>
      <c r="E1117" s="144"/>
      <c r="F1117" s="144"/>
      <c r="G1117" s="144"/>
      <c r="H1117" s="144"/>
      <c r="I1117" s="144"/>
    </row>
    <row r="1118" s="539" customFormat="1" ht="16.5" customHeight="1" spans="1:9">
      <c r="A1118" s="276" t="s">
        <v>2085</v>
      </c>
      <c r="B1118" s="511" t="s">
        <v>2086</v>
      </c>
      <c r="C1118" s="187">
        <v>0</v>
      </c>
      <c r="D1118" s="144"/>
      <c r="E1118" s="144"/>
      <c r="F1118" s="144"/>
      <c r="G1118" s="144"/>
      <c r="H1118" s="144"/>
      <c r="I1118" s="144"/>
    </row>
    <row r="1119" s="539" customFormat="1" ht="16.5" customHeight="1" spans="1:9">
      <c r="A1119" s="276" t="s">
        <v>2087</v>
      </c>
      <c r="B1119" s="511" t="s">
        <v>2088</v>
      </c>
      <c r="C1119" s="187">
        <v>0</v>
      </c>
      <c r="D1119" s="144"/>
      <c r="E1119" s="144"/>
      <c r="F1119" s="144"/>
      <c r="G1119" s="144"/>
      <c r="H1119" s="144"/>
      <c r="I1119" s="144"/>
    </row>
    <row r="1120" s="539" customFormat="1" ht="16.5" customHeight="1" spans="1:9">
      <c r="A1120" s="276" t="s">
        <v>2089</v>
      </c>
      <c r="B1120" s="511" t="s">
        <v>2090</v>
      </c>
      <c r="C1120" s="187">
        <v>0</v>
      </c>
      <c r="D1120" s="144"/>
      <c r="E1120" s="144"/>
      <c r="F1120" s="144"/>
      <c r="G1120" s="144"/>
      <c r="H1120" s="144"/>
      <c r="I1120" s="144"/>
    </row>
    <row r="1121" s="539" customFormat="1" ht="16.5" customHeight="1" spans="1:9">
      <c r="A1121" s="276" t="s">
        <v>2091</v>
      </c>
      <c r="B1121" s="511" t="s">
        <v>2092</v>
      </c>
      <c r="C1121" s="187">
        <v>0</v>
      </c>
      <c r="D1121" s="144"/>
      <c r="E1121" s="144"/>
      <c r="F1121" s="144"/>
      <c r="G1121" s="144"/>
      <c r="H1121" s="144"/>
      <c r="I1121" s="144"/>
    </row>
    <row r="1122" s="539" customFormat="1" ht="16.5" customHeight="1" spans="1:9">
      <c r="A1122" s="276" t="s">
        <v>2093</v>
      </c>
      <c r="B1122" s="511" t="s">
        <v>2094</v>
      </c>
      <c r="C1122" s="187">
        <v>0</v>
      </c>
      <c r="D1122" s="144"/>
      <c r="E1122" s="144"/>
      <c r="F1122" s="144"/>
      <c r="G1122" s="144"/>
      <c r="H1122" s="144"/>
      <c r="I1122" s="144"/>
    </row>
    <row r="1123" s="539" customFormat="1" ht="16.5" customHeight="1" spans="1:9">
      <c r="A1123" s="508" t="s">
        <v>2095</v>
      </c>
      <c r="B1123" s="509" t="s">
        <v>2096</v>
      </c>
      <c r="C1123" s="510">
        <f>SUM(C1124:C1125)</f>
        <v>0</v>
      </c>
      <c r="D1123" s="144"/>
      <c r="E1123" s="144"/>
      <c r="F1123" s="144"/>
      <c r="G1123" s="144"/>
      <c r="H1123" s="144"/>
      <c r="I1123" s="144"/>
    </row>
    <row r="1124" s="539" customFormat="1" ht="16.5" customHeight="1" spans="1:9">
      <c r="A1124" s="276" t="s">
        <v>2097</v>
      </c>
      <c r="B1124" s="511" t="s">
        <v>2098</v>
      </c>
      <c r="C1124" s="187">
        <v>0</v>
      </c>
      <c r="D1124" s="144"/>
      <c r="E1124" s="144"/>
      <c r="F1124" s="144"/>
      <c r="G1124" s="144"/>
      <c r="H1124" s="144"/>
      <c r="I1124" s="144"/>
    </row>
    <row r="1125" s="539" customFormat="1" ht="16.5" customHeight="1" spans="1:9">
      <c r="A1125" s="276" t="s">
        <v>2099</v>
      </c>
      <c r="B1125" s="511" t="s">
        <v>2100</v>
      </c>
      <c r="C1125" s="187">
        <v>0</v>
      </c>
      <c r="D1125" s="144"/>
      <c r="E1125" s="144"/>
      <c r="F1125" s="144"/>
      <c r="G1125" s="144"/>
      <c r="H1125" s="144"/>
      <c r="I1125" s="144"/>
    </row>
    <row r="1126" s="539" customFormat="1" ht="16.5" customHeight="1" spans="1:9">
      <c r="A1126" s="508" t="s">
        <v>2101</v>
      </c>
      <c r="B1126" s="509" t="s">
        <v>2102</v>
      </c>
      <c r="C1126" s="510">
        <f>C1127+C1128</f>
        <v>0</v>
      </c>
      <c r="D1126" s="144"/>
      <c r="E1126" s="144"/>
      <c r="F1126" s="144"/>
      <c r="G1126" s="144"/>
      <c r="H1126" s="144"/>
      <c r="I1126" s="144"/>
    </row>
    <row r="1127" s="539" customFormat="1" ht="16.5" customHeight="1" spans="1:9">
      <c r="A1127" s="276" t="s">
        <v>2103</v>
      </c>
      <c r="B1127" s="511" t="s">
        <v>2104</v>
      </c>
      <c r="C1127" s="187">
        <v>0</v>
      </c>
      <c r="D1127" s="144"/>
      <c r="E1127" s="144"/>
      <c r="F1127" s="144"/>
      <c r="G1127" s="144"/>
      <c r="H1127" s="144"/>
      <c r="I1127" s="144"/>
    </row>
    <row r="1128" s="539" customFormat="1" ht="16.5" customHeight="1" spans="1:9">
      <c r="A1128" s="276" t="s">
        <v>2105</v>
      </c>
      <c r="B1128" s="511" t="s">
        <v>2106</v>
      </c>
      <c r="C1128" s="187">
        <v>0</v>
      </c>
      <c r="D1128" s="144"/>
      <c r="E1128" s="144"/>
      <c r="F1128" s="144"/>
      <c r="G1128" s="144"/>
      <c r="H1128" s="144"/>
      <c r="I1128" s="144"/>
    </row>
    <row r="1129" s="539" customFormat="1" ht="16.5" customHeight="1" spans="1:9">
      <c r="A1129" s="505" t="s">
        <v>2107</v>
      </c>
      <c r="B1129" s="506" t="s">
        <v>2108</v>
      </c>
      <c r="C1129" s="507">
        <f>SUM(C1130:C1138)</f>
        <v>0</v>
      </c>
      <c r="D1129" s="144"/>
      <c r="E1129" s="144"/>
      <c r="F1129" s="144"/>
      <c r="G1129" s="144"/>
      <c r="H1129" s="144"/>
      <c r="I1129" s="144"/>
    </row>
    <row r="1130" s="539" customFormat="1" ht="16.5" customHeight="1" spans="1:9">
      <c r="A1130" s="276" t="s">
        <v>2109</v>
      </c>
      <c r="B1130" s="504" t="s">
        <v>2110</v>
      </c>
      <c r="C1130" s="187">
        <v>0</v>
      </c>
      <c r="D1130" s="144"/>
      <c r="E1130" s="144"/>
      <c r="F1130" s="144"/>
      <c r="G1130" s="144"/>
      <c r="H1130" s="144"/>
      <c r="I1130" s="144"/>
    </row>
    <row r="1131" s="539" customFormat="1" ht="16.5" customHeight="1" spans="1:9">
      <c r="A1131" s="276" t="s">
        <v>2111</v>
      </c>
      <c r="B1131" s="504" t="s">
        <v>2112</v>
      </c>
      <c r="C1131" s="187">
        <v>0</v>
      </c>
      <c r="D1131" s="144"/>
      <c r="E1131" s="144"/>
      <c r="F1131" s="144"/>
      <c r="G1131" s="144"/>
      <c r="H1131" s="144"/>
      <c r="I1131" s="144"/>
    </row>
    <row r="1132" s="539" customFormat="1" ht="16.5" customHeight="1" spans="1:9">
      <c r="A1132" s="276" t="s">
        <v>2113</v>
      </c>
      <c r="B1132" s="504" t="s">
        <v>2114</v>
      </c>
      <c r="C1132" s="187">
        <v>0</v>
      </c>
      <c r="D1132" s="144"/>
      <c r="E1132" s="144"/>
      <c r="F1132" s="144"/>
      <c r="G1132" s="144"/>
      <c r="H1132" s="144"/>
      <c r="I1132" s="144"/>
    </row>
    <row r="1133" s="539" customFormat="1" ht="16.5" customHeight="1" spans="1:9">
      <c r="A1133" s="276" t="s">
        <v>2115</v>
      </c>
      <c r="B1133" s="504" t="s">
        <v>2116</v>
      </c>
      <c r="C1133" s="187">
        <v>0</v>
      </c>
      <c r="D1133" s="144"/>
      <c r="E1133" s="144"/>
      <c r="F1133" s="144"/>
      <c r="G1133" s="144"/>
      <c r="H1133" s="144"/>
      <c r="I1133" s="144"/>
    </row>
    <row r="1134" s="539" customFormat="1" ht="16.5" customHeight="1" spans="1:9">
      <c r="A1134" s="276" t="s">
        <v>2117</v>
      </c>
      <c r="B1134" s="504" t="s">
        <v>2118</v>
      </c>
      <c r="C1134" s="187">
        <v>0</v>
      </c>
      <c r="D1134" s="144"/>
      <c r="E1134" s="144"/>
      <c r="F1134" s="144"/>
      <c r="G1134" s="144"/>
      <c r="H1134" s="144"/>
      <c r="I1134" s="144"/>
    </row>
    <row r="1135" s="539" customFormat="1" ht="16.5" customHeight="1" spans="1:9">
      <c r="A1135" s="276" t="s">
        <v>2119</v>
      </c>
      <c r="B1135" s="504" t="s">
        <v>1611</v>
      </c>
      <c r="C1135" s="187">
        <v>0</v>
      </c>
      <c r="D1135" s="144"/>
      <c r="E1135" s="144"/>
      <c r="F1135" s="144"/>
      <c r="G1135" s="144"/>
      <c r="H1135" s="144"/>
      <c r="I1135" s="144"/>
    </row>
    <row r="1136" s="539" customFormat="1" ht="16.5" customHeight="1" spans="1:9">
      <c r="A1136" s="276" t="s">
        <v>2120</v>
      </c>
      <c r="B1136" s="504" t="s">
        <v>2121</v>
      </c>
      <c r="C1136" s="187">
        <v>0</v>
      </c>
      <c r="D1136" s="144"/>
      <c r="E1136" s="144"/>
      <c r="F1136" s="144"/>
      <c r="G1136" s="144"/>
      <c r="H1136" s="144"/>
      <c r="I1136" s="144"/>
    </row>
    <row r="1137" s="539" customFormat="1" ht="16.5" customHeight="1" spans="1:9">
      <c r="A1137" s="276" t="s">
        <v>2122</v>
      </c>
      <c r="B1137" s="504" t="s">
        <v>2123</v>
      </c>
      <c r="C1137" s="187">
        <v>0</v>
      </c>
      <c r="D1137" s="144"/>
      <c r="E1137" s="144"/>
      <c r="F1137" s="144"/>
      <c r="G1137" s="144"/>
      <c r="H1137" s="144"/>
      <c r="I1137" s="144"/>
    </row>
    <row r="1138" s="539" customFormat="1" ht="16.5" customHeight="1" spans="1:9">
      <c r="A1138" s="276" t="s">
        <v>2124</v>
      </c>
      <c r="B1138" s="504" t="s">
        <v>2125</v>
      </c>
      <c r="C1138" s="187">
        <v>0</v>
      </c>
      <c r="D1138" s="144"/>
      <c r="E1138" s="144"/>
      <c r="F1138" s="144"/>
      <c r="G1138" s="144"/>
      <c r="H1138" s="144"/>
      <c r="I1138" s="144"/>
    </row>
    <row r="1139" s="539" customFormat="1" ht="16.5" customHeight="1" spans="1:9">
      <c r="A1139" s="505" t="s">
        <v>2126</v>
      </c>
      <c r="B1139" s="506" t="s">
        <v>2127</v>
      </c>
      <c r="C1139" s="507">
        <f>C1140+C1167+C1182</f>
        <v>6000</v>
      </c>
      <c r="D1139" s="144"/>
      <c r="E1139" s="144"/>
      <c r="F1139" s="144"/>
      <c r="G1139" s="144"/>
      <c r="H1139" s="144"/>
      <c r="I1139" s="144"/>
    </row>
    <row r="1140" s="539" customFormat="1" ht="16.5" customHeight="1" spans="1:9">
      <c r="A1140" s="508" t="s">
        <v>2128</v>
      </c>
      <c r="B1140" s="509" t="s">
        <v>2129</v>
      </c>
      <c r="C1140" s="510">
        <f>SUM(C1141:C1166)</f>
        <v>5976</v>
      </c>
      <c r="D1140" s="144"/>
      <c r="E1140" s="144"/>
      <c r="F1140" s="144"/>
      <c r="G1140" s="144"/>
      <c r="H1140" s="144"/>
      <c r="I1140" s="144"/>
    </row>
    <row r="1141" s="539" customFormat="1" ht="16.5" customHeight="1" spans="1:9">
      <c r="A1141" s="276" t="s">
        <v>2130</v>
      </c>
      <c r="B1141" s="511" t="s">
        <v>137</v>
      </c>
      <c r="C1141" s="187">
        <v>1068</v>
      </c>
      <c r="D1141" s="144"/>
      <c r="E1141" s="144"/>
      <c r="F1141" s="144"/>
      <c r="G1141" s="144"/>
      <c r="H1141" s="144"/>
      <c r="I1141" s="144"/>
    </row>
    <row r="1142" s="539" customFormat="1" ht="16.5" customHeight="1" spans="1:9">
      <c r="A1142" s="276" t="s">
        <v>2131</v>
      </c>
      <c r="B1142" s="511" t="s">
        <v>139</v>
      </c>
      <c r="C1142" s="187">
        <v>0</v>
      </c>
      <c r="D1142" s="144"/>
      <c r="E1142" s="144"/>
      <c r="F1142" s="144"/>
      <c r="G1142" s="144"/>
      <c r="H1142" s="144"/>
      <c r="I1142" s="144"/>
    </row>
    <row r="1143" s="539" customFormat="1" ht="16.5" customHeight="1" spans="1:9">
      <c r="A1143" s="276" t="s">
        <v>2132</v>
      </c>
      <c r="B1143" s="511" t="s">
        <v>141</v>
      </c>
      <c r="C1143" s="187">
        <v>0</v>
      </c>
      <c r="D1143" s="144"/>
      <c r="E1143" s="144"/>
      <c r="F1143" s="144"/>
      <c r="G1143" s="144"/>
      <c r="H1143" s="144"/>
      <c r="I1143" s="144"/>
    </row>
    <row r="1144" s="539" customFormat="1" ht="16.5" customHeight="1" spans="1:9">
      <c r="A1144" s="276" t="s">
        <v>2133</v>
      </c>
      <c r="B1144" s="511" t="s">
        <v>2134</v>
      </c>
      <c r="C1144" s="187">
        <v>350</v>
      </c>
      <c r="D1144" s="144"/>
      <c r="E1144" s="144"/>
      <c r="F1144" s="144"/>
      <c r="G1144" s="144"/>
      <c r="H1144" s="144"/>
      <c r="I1144" s="144"/>
    </row>
    <row r="1145" s="539" customFormat="1" ht="16.5" customHeight="1" spans="1:9">
      <c r="A1145" s="276" t="s">
        <v>2135</v>
      </c>
      <c r="B1145" s="511" t="s">
        <v>2136</v>
      </c>
      <c r="C1145" s="187">
        <v>27</v>
      </c>
      <c r="D1145" s="144"/>
      <c r="E1145" s="144"/>
      <c r="F1145" s="144"/>
      <c r="G1145" s="144"/>
      <c r="H1145" s="144"/>
      <c r="I1145" s="144"/>
    </row>
    <row r="1146" s="539" customFormat="1" ht="16.5" customHeight="1" spans="1:9">
      <c r="A1146" s="276" t="s">
        <v>2137</v>
      </c>
      <c r="B1146" s="511" t="s">
        <v>2138</v>
      </c>
      <c r="C1146" s="187">
        <v>0</v>
      </c>
      <c r="D1146" s="144"/>
      <c r="E1146" s="144"/>
      <c r="F1146" s="144"/>
      <c r="G1146" s="144"/>
      <c r="H1146" s="144"/>
      <c r="I1146" s="144"/>
    </row>
    <row r="1147" s="539" customFormat="1" ht="16.5" customHeight="1" spans="1:9">
      <c r="A1147" s="276" t="s">
        <v>2139</v>
      </c>
      <c r="B1147" s="511" t="s">
        <v>2140</v>
      </c>
      <c r="C1147" s="187">
        <v>60</v>
      </c>
      <c r="D1147" s="144"/>
      <c r="E1147" s="144"/>
      <c r="F1147" s="144"/>
      <c r="G1147" s="144"/>
      <c r="H1147" s="144"/>
      <c r="I1147" s="144"/>
    </row>
    <row r="1148" s="539" customFormat="1" ht="16.5" customHeight="1" spans="1:9">
      <c r="A1148" s="276" t="s">
        <v>2141</v>
      </c>
      <c r="B1148" s="511" t="s">
        <v>2142</v>
      </c>
      <c r="C1148" s="187">
        <v>98</v>
      </c>
      <c r="D1148" s="144"/>
      <c r="E1148" s="144"/>
      <c r="F1148" s="144"/>
      <c r="G1148" s="144"/>
      <c r="H1148" s="144"/>
      <c r="I1148" s="144"/>
    </row>
    <row r="1149" s="539" customFormat="1" ht="16.5" customHeight="1" spans="1:9">
      <c r="A1149" s="276" t="s">
        <v>2143</v>
      </c>
      <c r="B1149" s="511" t="s">
        <v>2144</v>
      </c>
      <c r="C1149" s="187">
        <v>324</v>
      </c>
      <c r="D1149" s="144"/>
      <c r="E1149" s="144"/>
      <c r="F1149" s="144"/>
      <c r="G1149" s="144"/>
      <c r="H1149" s="144"/>
      <c r="I1149" s="144"/>
    </row>
    <row r="1150" s="539" customFormat="1" ht="16.5" customHeight="1" spans="1:9">
      <c r="A1150" s="276" t="s">
        <v>2145</v>
      </c>
      <c r="B1150" s="511" t="s">
        <v>2146</v>
      </c>
      <c r="C1150" s="187">
        <v>0</v>
      </c>
      <c r="D1150" s="144"/>
      <c r="E1150" s="144"/>
      <c r="F1150" s="144"/>
      <c r="G1150" s="144"/>
      <c r="H1150" s="144"/>
      <c r="I1150" s="144"/>
    </row>
    <row r="1151" s="539" customFormat="1" ht="16.5" customHeight="1" spans="1:9">
      <c r="A1151" s="276" t="s">
        <v>2147</v>
      </c>
      <c r="B1151" s="511" t="s">
        <v>2148</v>
      </c>
      <c r="C1151" s="187">
        <v>0</v>
      </c>
      <c r="D1151" s="144"/>
      <c r="E1151" s="144"/>
      <c r="F1151" s="144"/>
      <c r="G1151" s="144"/>
      <c r="H1151" s="144"/>
      <c r="I1151" s="144"/>
    </row>
    <row r="1152" s="539" customFormat="1" ht="16.5" customHeight="1" spans="1:9">
      <c r="A1152" s="276" t="s">
        <v>2149</v>
      </c>
      <c r="B1152" s="511" t="s">
        <v>2150</v>
      </c>
      <c r="C1152" s="187">
        <v>0</v>
      </c>
      <c r="D1152" s="144"/>
      <c r="E1152" s="144"/>
      <c r="F1152" s="144"/>
      <c r="G1152" s="144"/>
      <c r="H1152" s="144"/>
      <c r="I1152" s="144"/>
    </row>
    <row r="1153" s="539" customFormat="1" ht="16.5" customHeight="1" spans="1:9">
      <c r="A1153" s="276" t="s">
        <v>2151</v>
      </c>
      <c r="B1153" s="511" t="s">
        <v>2152</v>
      </c>
      <c r="C1153" s="187">
        <v>0</v>
      </c>
      <c r="D1153" s="144"/>
      <c r="E1153" s="144"/>
      <c r="F1153" s="144"/>
      <c r="G1153" s="144"/>
      <c r="H1153" s="144"/>
      <c r="I1153" s="144"/>
    </row>
    <row r="1154" s="539" customFormat="1" ht="16.5" customHeight="1" spans="1:9">
      <c r="A1154" s="276" t="s">
        <v>2153</v>
      </c>
      <c r="B1154" s="511" t="s">
        <v>2154</v>
      </c>
      <c r="C1154" s="187">
        <v>0</v>
      </c>
      <c r="D1154" s="144"/>
      <c r="E1154" s="144"/>
      <c r="F1154" s="144"/>
      <c r="G1154" s="144"/>
      <c r="H1154" s="144"/>
      <c r="I1154" s="144"/>
    </row>
    <row r="1155" s="539" customFormat="1" ht="16.5" customHeight="1" spans="1:9">
      <c r="A1155" s="276" t="s">
        <v>2155</v>
      </c>
      <c r="B1155" s="511" t="s">
        <v>2156</v>
      </c>
      <c r="C1155" s="187">
        <v>0</v>
      </c>
      <c r="D1155" s="144"/>
      <c r="E1155" s="144"/>
      <c r="F1155" s="144"/>
      <c r="G1155" s="144"/>
      <c r="H1155" s="144"/>
      <c r="I1155" s="144"/>
    </row>
    <row r="1156" s="539" customFormat="1" ht="16.5" customHeight="1" spans="1:9">
      <c r="A1156" s="276" t="s">
        <v>2157</v>
      </c>
      <c r="B1156" s="511" t="s">
        <v>2158</v>
      </c>
      <c r="C1156" s="187">
        <v>0</v>
      </c>
      <c r="D1156" s="144"/>
      <c r="E1156" s="144"/>
      <c r="F1156" s="144"/>
      <c r="G1156" s="144"/>
      <c r="H1156" s="144"/>
      <c r="I1156" s="144"/>
    </row>
    <row r="1157" s="539" customFormat="1" ht="16.5" customHeight="1" spans="1:9">
      <c r="A1157" s="276" t="s">
        <v>2159</v>
      </c>
      <c r="B1157" s="511" t="s">
        <v>2160</v>
      </c>
      <c r="C1157" s="187">
        <v>0</v>
      </c>
      <c r="D1157" s="144"/>
      <c r="E1157" s="144"/>
      <c r="F1157" s="144"/>
      <c r="G1157" s="144"/>
      <c r="H1157" s="144"/>
      <c r="I1157" s="144"/>
    </row>
    <row r="1158" s="539" customFormat="1" ht="16.5" customHeight="1" spans="1:9">
      <c r="A1158" s="276" t="s">
        <v>2161</v>
      </c>
      <c r="B1158" s="511" t="s">
        <v>2162</v>
      </c>
      <c r="C1158" s="187">
        <v>0</v>
      </c>
      <c r="D1158" s="144"/>
      <c r="E1158" s="144"/>
      <c r="F1158" s="144"/>
      <c r="G1158" s="144"/>
      <c r="H1158" s="144"/>
      <c r="I1158" s="144"/>
    </row>
    <row r="1159" s="539" customFormat="1" ht="16.5" customHeight="1" spans="1:9">
      <c r="A1159" s="276" t="s">
        <v>2163</v>
      </c>
      <c r="B1159" s="511" t="s">
        <v>2164</v>
      </c>
      <c r="C1159" s="187">
        <v>0</v>
      </c>
      <c r="D1159" s="144"/>
      <c r="E1159" s="144"/>
      <c r="F1159" s="144"/>
      <c r="G1159" s="144"/>
      <c r="H1159" s="144"/>
      <c r="I1159" s="144"/>
    </row>
    <row r="1160" s="539" customFormat="1" ht="16.5" customHeight="1" spans="1:9">
      <c r="A1160" s="276" t="s">
        <v>2165</v>
      </c>
      <c r="B1160" s="511" t="s">
        <v>2166</v>
      </c>
      <c r="C1160" s="187">
        <v>0</v>
      </c>
      <c r="D1160" s="144"/>
      <c r="E1160" s="144"/>
      <c r="F1160" s="144"/>
      <c r="G1160" s="144"/>
      <c r="H1160" s="144"/>
      <c r="I1160" s="144"/>
    </row>
    <row r="1161" s="539" customFormat="1" ht="16.5" customHeight="1" spans="1:9">
      <c r="A1161" s="276" t="s">
        <v>2167</v>
      </c>
      <c r="B1161" s="511" t="s">
        <v>2168</v>
      </c>
      <c r="C1161" s="187">
        <v>0</v>
      </c>
      <c r="D1161" s="144"/>
      <c r="E1161" s="144"/>
      <c r="F1161" s="144"/>
      <c r="G1161" s="144"/>
      <c r="H1161" s="144"/>
      <c r="I1161" s="144"/>
    </row>
    <row r="1162" s="539" customFormat="1" ht="16.5" customHeight="1" spans="1:9">
      <c r="A1162" s="276" t="s">
        <v>2169</v>
      </c>
      <c r="B1162" s="511" t="s">
        <v>2170</v>
      </c>
      <c r="C1162" s="187">
        <v>0</v>
      </c>
      <c r="D1162" s="144"/>
      <c r="E1162" s="144"/>
      <c r="F1162" s="144"/>
      <c r="G1162" s="144"/>
      <c r="H1162" s="144"/>
      <c r="I1162" s="144"/>
    </row>
    <row r="1163" s="539" customFormat="1" ht="16.5" customHeight="1" spans="1:9">
      <c r="A1163" s="276" t="s">
        <v>2171</v>
      </c>
      <c r="B1163" s="511" t="s">
        <v>2172</v>
      </c>
      <c r="C1163" s="187">
        <v>0</v>
      </c>
      <c r="D1163" s="144"/>
      <c r="E1163" s="144"/>
      <c r="F1163" s="144"/>
      <c r="G1163" s="144"/>
      <c r="H1163" s="144"/>
      <c r="I1163" s="144"/>
    </row>
    <row r="1164" s="539" customFormat="1" ht="16.5" customHeight="1" spans="1:9">
      <c r="A1164" s="276" t="s">
        <v>2173</v>
      </c>
      <c r="B1164" s="511" t="s">
        <v>2174</v>
      </c>
      <c r="C1164" s="187">
        <v>0</v>
      </c>
      <c r="D1164" s="144"/>
      <c r="E1164" s="144"/>
      <c r="F1164" s="144"/>
      <c r="G1164" s="144"/>
      <c r="H1164" s="144"/>
      <c r="I1164" s="144"/>
    </row>
    <row r="1165" s="539" customFormat="1" ht="16.5" customHeight="1" spans="1:9">
      <c r="A1165" s="276" t="s">
        <v>2175</v>
      </c>
      <c r="B1165" s="511" t="s">
        <v>155</v>
      </c>
      <c r="C1165" s="187">
        <v>850</v>
      </c>
      <c r="D1165" s="144"/>
      <c r="E1165" s="144"/>
      <c r="F1165" s="144"/>
      <c r="G1165" s="144"/>
      <c r="H1165" s="144"/>
      <c r="I1165" s="144"/>
    </row>
    <row r="1166" s="539" customFormat="1" ht="16.5" customHeight="1" spans="1:9">
      <c r="A1166" s="276" t="s">
        <v>2176</v>
      </c>
      <c r="B1166" s="511" t="s">
        <v>2177</v>
      </c>
      <c r="C1166" s="187">
        <v>3199</v>
      </c>
      <c r="D1166" s="144"/>
      <c r="E1166" s="144"/>
      <c r="F1166" s="144"/>
      <c r="G1166" s="144"/>
      <c r="H1166" s="144"/>
      <c r="I1166" s="144"/>
    </row>
    <row r="1167" s="539" customFormat="1" ht="16.5" customHeight="1" spans="1:9">
      <c r="A1167" s="508" t="s">
        <v>2178</v>
      </c>
      <c r="B1167" s="509" t="s">
        <v>2179</v>
      </c>
      <c r="C1167" s="510">
        <f>SUM(C1168:C1181)</f>
        <v>24</v>
      </c>
      <c r="D1167" s="144"/>
      <c r="E1167" s="144"/>
      <c r="F1167" s="144"/>
      <c r="G1167" s="144"/>
      <c r="H1167" s="144"/>
      <c r="I1167" s="144"/>
    </row>
    <row r="1168" s="539" customFormat="1" ht="16.5" customHeight="1" spans="1:9">
      <c r="A1168" s="276" t="s">
        <v>2180</v>
      </c>
      <c r="B1168" s="511" t="s">
        <v>137</v>
      </c>
      <c r="C1168" s="187">
        <v>0</v>
      </c>
      <c r="D1168" s="144"/>
      <c r="E1168" s="144"/>
      <c r="F1168" s="144"/>
      <c r="G1168" s="144"/>
      <c r="H1168" s="144"/>
      <c r="I1168" s="144"/>
    </row>
    <row r="1169" s="539" customFormat="1" ht="16.5" customHeight="1" spans="1:9">
      <c r="A1169" s="276" t="s">
        <v>2181</v>
      </c>
      <c r="B1169" s="511" t="s">
        <v>139</v>
      </c>
      <c r="C1169" s="187">
        <v>0</v>
      </c>
      <c r="D1169" s="144"/>
      <c r="E1169" s="144"/>
      <c r="F1169" s="144"/>
      <c r="G1169" s="144"/>
      <c r="H1169" s="144"/>
      <c r="I1169" s="144"/>
    </row>
    <row r="1170" s="539" customFormat="1" ht="16.5" customHeight="1" spans="1:9">
      <c r="A1170" s="276" t="s">
        <v>2182</v>
      </c>
      <c r="B1170" s="511" t="s">
        <v>141</v>
      </c>
      <c r="C1170" s="187">
        <v>0</v>
      </c>
      <c r="D1170" s="144"/>
      <c r="E1170" s="144"/>
      <c r="F1170" s="144"/>
      <c r="G1170" s="144"/>
      <c r="H1170" s="144"/>
      <c r="I1170" s="144"/>
    </row>
    <row r="1171" s="539" customFormat="1" ht="16.5" customHeight="1" spans="1:9">
      <c r="A1171" s="276" t="s">
        <v>2183</v>
      </c>
      <c r="B1171" s="511" t="s">
        <v>2184</v>
      </c>
      <c r="C1171" s="187">
        <v>0</v>
      </c>
      <c r="D1171" s="144"/>
      <c r="E1171" s="144"/>
      <c r="F1171" s="144"/>
      <c r="G1171" s="144"/>
      <c r="H1171" s="144"/>
      <c r="I1171" s="144"/>
    </row>
    <row r="1172" s="539" customFormat="1" ht="16.5" customHeight="1" spans="1:9">
      <c r="A1172" s="276" t="s">
        <v>2185</v>
      </c>
      <c r="B1172" s="511" t="s">
        <v>2186</v>
      </c>
      <c r="C1172" s="187">
        <v>0</v>
      </c>
      <c r="D1172" s="144"/>
      <c r="E1172" s="144"/>
      <c r="F1172" s="144"/>
      <c r="G1172" s="144"/>
      <c r="H1172" s="144"/>
      <c r="I1172" s="144"/>
    </row>
    <row r="1173" s="539" customFormat="1" ht="16.5" customHeight="1" spans="1:9">
      <c r="A1173" s="276" t="s">
        <v>2187</v>
      </c>
      <c r="B1173" s="511" t="s">
        <v>2188</v>
      </c>
      <c r="C1173" s="187">
        <v>0</v>
      </c>
      <c r="D1173" s="144"/>
      <c r="E1173" s="144"/>
      <c r="F1173" s="144"/>
      <c r="G1173" s="144"/>
      <c r="H1173" s="144"/>
      <c r="I1173" s="144"/>
    </row>
    <row r="1174" s="539" customFormat="1" ht="16.5" customHeight="1" spans="1:9">
      <c r="A1174" s="276" t="s">
        <v>2189</v>
      </c>
      <c r="B1174" s="511" t="s">
        <v>2190</v>
      </c>
      <c r="C1174" s="187">
        <v>0</v>
      </c>
      <c r="D1174" s="144"/>
      <c r="E1174" s="144"/>
      <c r="F1174" s="144"/>
      <c r="G1174" s="144"/>
      <c r="H1174" s="144"/>
      <c r="I1174" s="144"/>
    </row>
    <row r="1175" s="539" customFormat="1" ht="16.5" customHeight="1" spans="1:9">
      <c r="A1175" s="276" t="s">
        <v>2191</v>
      </c>
      <c r="B1175" s="511" t="s">
        <v>2192</v>
      </c>
      <c r="C1175" s="187">
        <v>0</v>
      </c>
      <c r="D1175" s="144"/>
      <c r="E1175" s="144"/>
      <c r="F1175" s="144"/>
      <c r="G1175" s="144"/>
      <c r="H1175" s="144"/>
      <c r="I1175" s="144"/>
    </row>
    <row r="1176" s="539" customFormat="1" ht="16.5" customHeight="1" spans="1:9">
      <c r="A1176" s="276" t="s">
        <v>2193</v>
      </c>
      <c r="B1176" s="511" t="s">
        <v>2194</v>
      </c>
      <c r="C1176" s="187">
        <v>0</v>
      </c>
      <c r="D1176" s="144"/>
      <c r="E1176" s="144"/>
      <c r="F1176" s="144"/>
      <c r="G1176" s="144"/>
      <c r="H1176" s="144"/>
      <c r="I1176" s="144"/>
    </row>
    <row r="1177" s="539" customFormat="1" ht="16.5" customHeight="1" spans="1:9">
      <c r="A1177" s="276" t="s">
        <v>2195</v>
      </c>
      <c r="B1177" s="511" t="s">
        <v>2196</v>
      </c>
      <c r="C1177" s="187">
        <v>0</v>
      </c>
      <c r="D1177" s="144"/>
      <c r="E1177" s="144"/>
      <c r="F1177" s="144"/>
      <c r="G1177" s="144"/>
      <c r="H1177" s="144"/>
      <c r="I1177" s="144"/>
    </row>
    <row r="1178" s="539" customFormat="1" ht="16.5" customHeight="1" spans="1:9">
      <c r="A1178" s="276" t="s">
        <v>2197</v>
      </c>
      <c r="B1178" s="511" t="s">
        <v>2198</v>
      </c>
      <c r="C1178" s="187">
        <v>0</v>
      </c>
      <c r="D1178" s="144"/>
      <c r="E1178" s="144"/>
      <c r="F1178" s="144"/>
      <c r="G1178" s="144"/>
      <c r="H1178" s="144"/>
      <c r="I1178" s="144"/>
    </row>
    <row r="1179" s="539" customFormat="1" ht="16.5" customHeight="1" spans="1:9">
      <c r="A1179" s="276" t="s">
        <v>2199</v>
      </c>
      <c r="B1179" s="511" t="s">
        <v>2200</v>
      </c>
      <c r="C1179" s="187">
        <v>0</v>
      </c>
      <c r="D1179" s="144"/>
      <c r="E1179" s="144"/>
      <c r="F1179" s="144"/>
      <c r="G1179" s="144"/>
      <c r="H1179" s="144"/>
      <c r="I1179" s="144"/>
    </row>
    <row r="1180" s="539" customFormat="1" ht="16.5" customHeight="1" spans="1:9">
      <c r="A1180" s="276" t="s">
        <v>2201</v>
      </c>
      <c r="B1180" s="511" t="s">
        <v>2202</v>
      </c>
      <c r="C1180" s="187">
        <v>0</v>
      </c>
      <c r="D1180" s="144"/>
      <c r="E1180" s="144"/>
      <c r="F1180" s="144"/>
      <c r="G1180" s="144"/>
      <c r="H1180" s="144"/>
      <c r="I1180" s="144"/>
    </row>
    <row r="1181" s="539" customFormat="1" ht="16.5" customHeight="1" spans="1:9">
      <c r="A1181" s="276" t="s">
        <v>2203</v>
      </c>
      <c r="B1181" s="511" t="s">
        <v>2204</v>
      </c>
      <c r="C1181" s="187">
        <v>24</v>
      </c>
      <c r="D1181" s="144"/>
      <c r="E1181" s="144"/>
      <c r="F1181" s="144"/>
      <c r="G1181" s="144"/>
      <c r="H1181" s="144"/>
      <c r="I1181" s="144"/>
    </row>
    <row r="1182" s="539" customFormat="1" ht="16.5" customHeight="1" spans="1:9">
      <c r="A1182" s="508" t="s">
        <v>2205</v>
      </c>
      <c r="B1182" s="509" t="s">
        <v>2206</v>
      </c>
      <c r="C1182" s="510">
        <f>C1183</f>
        <v>0</v>
      </c>
      <c r="D1182" s="144"/>
      <c r="E1182" s="144"/>
      <c r="F1182" s="144"/>
      <c r="G1182" s="144"/>
      <c r="H1182" s="144"/>
      <c r="I1182" s="144"/>
    </row>
    <row r="1183" s="539" customFormat="1" ht="16.5" customHeight="1" spans="1:9">
      <c r="A1183" s="276" t="s">
        <v>2207</v>
      </c>
      <c r="B1183" s="511" t="s">
        <v>2208</v>
      </c>
      <c r="C1183" s="187">
        <v>0</v>
      </c>
      <c r="D1183" s="144"/>
      <c r="E1183" s="144"/>
      <c r="F1183" s="144"/>
      <c r="G1183" s="144"/>
      <c r="H1183" s="144"/>
      <c r="I1183" s="144"/>
    </row>
    <row r="1184" s="539" customFormat="1" ht="16.5" customHeight="1" spans="1:9">
      <c r="A1184" s="505" t="s">
        <v>2209</v>
      </c>
      <c r="B1184" s="506" t="s">
        <v>2210</v>
      </c>
      <c r="C1184" s="507">
        <f>SUM(C1185,C1196,C1200)</f>
        <v>19474</v>
      </c>
      <c r="D1184" s="144"/>
      <c r="E1184" s="144"/>
      <c r="F1184" s="144"/>
      <c r="G1184" s="144"/>
      <c r="H1184" s="144"/>
      <c r="I1184" s="144"/>
    </row>
    <row r="1185" s="539" customFormat="1" ht="16.5" customHeight="1" spans="1:9">
      <c r="A1185" s="508" t="s">
        <v>2211</v>
      </c>
      <c r="B1185" s="509" t="s">
        <v>2212</v>
      </c>
      <c r="C1185" s="510">
        <f>SUM(C1186:C1195)</f>
        <v>9817</v>
      </c>
      <c r="D1185" s="144"/>
      <c r="E1185" s="144"/>
      <c r="F1185" s="144"/>
      <c r="G1185" s="144"/>
      <c r="H1185" s="144"/>
      <c r="I1185" s="144"/>
    </row>
    <row r="1186" s="539" customFormat="1" ht="16.5" customHeight="1" spans="1:9">
      <c r="A1186" s="276" t="s">
        <v>2213</v>
      </c>
      <c r="B1186" s="511" t="s">
        <v>2214</v>
      </c>
      <c r="C1186" s="187">
        <v>160</v>
      </c>
      <c r="D1186" s="144"/>
      <c r="E1186" s="144"/>
      <c r="F1186" s="144"/>
      <c r="G1186" s="144"/>
      <c r="H1186" s="144"/>
      <c r="I1186" s="144"/>
    </row>
    <row r="1187" s="539" customFormat="1" ht="16.5" customHeight="1" spans="1:9">
      <c r="A1187" s="276" t="s">
        <v>2215</v>
      </c>
      <c r="B1187" s="511" t="s">
        <v>2216</v>
      </c>
      <c r="C1187" s="187">
        <v>0</v>
      </c>
      <c r="D1187" s="144"/>
      <c r="E1187" s="144"/>
      <c r="F1187" s="144"/>
      <c r="G1187" s="144"/>
      <c r="H1187" s="144"/>
      <c r="I1187" s="144"/>
    </row>
    <row r="1188" s="539" customFormat="1" ht="16.5" customHeight="1" spans="1:9">
      <c r="A1188" s="276" t="s">
        <v>2217</v>
      </c>
      <c r="B1188" s="511" t="s">
        <v>2218</v>
      </c>
      <c r="C1188" s="187">
        <v>588</v>
      </c>
      <c r="D1188" s="144"/>
      <c r="E1188" s="144"/>
      <c r="F1188" s="144"/>
      <c r="G1188" s="144"/>
      <c r="H1188" s="144"/>
      <c r="I1188" s="144"/>
    </row>
    <row r="1189" s="539" customFormat="1" ht="16.5" customHeight="1" spans="1:9">
      <c r="A1189" s="276" t="s">
        <v>2219</v>
      </c>
      <c r="B1189" s="511" t="s">
        <v>2220</v>
      </c>
      <c r="C1189" s="187">
        <v>0</v>
      </c>
      <c r="D1189" s="144"/>
      <c r="E1189" s="144"/>
      <c r="F1189" s="144"/>
      <c r="G1189" s="144"/>
      <c r="H1189" s="144"/>
      <c r="I1189" s="144"/>
    </row>
    <row r="1190" s="539" customFormat="1" ht="16.5" customHeight="1" spans="1:9">
      <c r="A1190" s="276" t="s">
        <v>2221</v>
      </c>
      <c r="B1190" s="511" t="s">
        <v>2222</v>
      </c>
      <c r="C1190" s="187">
        <v>652</v>
      </c>
      <c r="D1190" s="144"/>
      <c r="E1190" s="144"/>
      <c r="F1190" s="144"/>
      <c r="G1190" s="144"/>
      <c r="H1190" s="144"/>
      <c r="I1190" s="144"/>
    </row>
    <row r="1191" s="539" customFormat="1" ht="16.5" customHeight="1" spans="1:9">
      <c r="A1191" s="276" t="s">
        <v>2223</v>
      </c>
      <c r="B1191" s="511" t="s">
        <v>2224</v>
      </c>
      <c r="C1191" s="187">
        <v>0</v>
      </c>
      <c r="D1191" s="144"/>
      <c r="E1191" s="144"/>
      <c r="F1191" s="144"/>
      <c r="G1191" s="144"/>
      <c r="H1191" s="144"/>
      <c r="I1191" s="144"/>
    </row>
    <row r="1192" s="539" customFormat="1" ht="16.5" customHeight="1" spans="1:9">
      <c r="A1192" s="276" t="s">
        <v>2225</v>
      </c>
      <c r="B1192" s="511" t="s">
        <v>2226</v>
      </c>
      <c r="C1192" s="187">
        <v>0</v>
      </c>
      <c r="D1192" s="144"/>
      <c r="E1192" s="144"/>
      <c r="F1192" s="144"/>
      <c r="G1192" s="144"/>
      <c r="H1192" s="144"/>
      <c r="I1192" s="144"/>
    </row>
    <row r="1193" s="539" customFormat="1" ht="16.5" customHeight="1" spans="1:9">
      <c r="A1193" s="276" t="s">
        <v>2227</v>
      </c>
      <c r="B1193" s="511" t="s">
        <v>2228</v>
      </c>
      <c r="C1193" s="187">
        <v>2961</v>
      </c>
      <c r="D1193" s="144"/>
      <c r="E1193" s="144"/>
      <c r="F1193" s="144"/>
      <c r="G1193" s="144"/>
      <c r="H1193" s="144"/>
      <c r="I1193" s="144"/>
    </row>
    <row r="1194" s="539" customFormat="1" ht="16.5" customHeight="1" spans="1:9">
      <c r="A1194" s="276" t="s">
        <v>2229</v>
      </c>
      <c r="B1194" s="511" t="s">
        <v>2230</v>
      </c>
      <c r="C1194" s="187">
        <v>0</v>
      </c>
      <c r="D1194" s="144"/>
      <c r="E1194" s="144"/>
      <c r="F1194" s="144"/>
      <c r="G1194" s="144"/>
      <c r="H1194" s="144"/>
      <c r="I1194" s="144"/>
    </row>
    <row r="1195" s="539" customFormat="1" ht="16.5" customHeight="1" spans="1:9">
      <c r="A1195" s="276" t="s">
        <v>2231</v>
      </c>
      <c r="B1195" s="511" t="s">
        <v>2232</v>
      </c>
      <c r="C1195" s="187">
        <v>5456</v>
      </c>
      <c r="D1195" s="144"/>
      <c r="E1195" s="144"/>
      <c r="F1195" s="144"/>
      <c r="G1195" s="144"/>
      <c r="H1195" s="144"/>
      <c r="I1195" s="144"/>
    </row>
    <row r="1196" s="539" customFormat="1" ht="16.5" customHeight="1" spans="1:9">
      <c r="A1196" s="508" t="s">
        <v>2233</v>
      </c>
      <c r="B1196" s="509" t="s">
        <v>2234</v>
      </c>
      <c r="C1196" s="510">
        <f>SUM(C1197:C1199)</f>
        <v>9657</v>
      </c>
      <c r="D1196" s="144"/>
      <c r="E1196" s="144"/>
      <c r="F1196" s="144"/>
      <c r="G1196" s="144"/>
      <c r="H1196" s="144"/>
      <c r="I1196" s="144"/>
    </row>
    <row r="1197" s="539" customFormat="1" ht="16.5" customHeight="1" spans="1:9">
      <c r="A1197" s="276" t="s">
        <v>2235</v>
      </c>
      <c r="B1197" s="511" t="s">
        <v>2236</v>
      </c>
      <c r="C1197" s="187">
        <v>9657</v>
      </c>
      <c r="D1197" s="144"/>
      <c r="E1197" s="144"/>
      <c r="F1197" s="144"/>
      <c r="G1197" s="144"/>
      <c r="H1197" s="144"/>
      <c r="I1197" s="144"/>
    </row>
    <row r="1198" s="539" customFormat="1" ht="16.5" customHeight="1" spans="1:9">
      <c r="A1198" s="276" t="s">
        <v>2237</v>
      </c>
      <c r="B1198" s="511" t="s">
        <v>2238</v>
      </c>
      <c r="C1198" s="187">
        <v>0</v>
      </c>
      <c r="D1198" s="144"/>
      <c r="E1198" s="144"/>
      <c r="F1198" s="144"/>
      <c r="G1198" s="144"/>
      <c r="H1198" s="144"/>
      <c r="I1198" s="144"/>
    </row>
    <row r="1199" s="539" customFormat="1" ht="16.5" customHeight="1" spans="1:9">
      <c r="A1199" s="276" t="s">
        <v>2239</v>
      </c>
      <c r="B1199" s="511" t="s">
        <v>2240</v>
      </c>
      <c r="C1199" s="187">
        <v>0</v>
      </c>
      <c r="D1199" s="144"/>
      <c r="E1199" s="144"/>
      <c r="F1199" s="144"/>
      <c r="G1199" s="144"/>
      <c r="H1199" s="144"/>
      <c r="I1199" s="144"/>
    </row>
    <row r="1200" s="539" customFormat="1" ht="16.5" customHeight="1" spans="1:9">
      <c r="A1200" s="508" t="s">
        <v>2241</v>
      </c>
      <c r="B1200" s="509" t="s">
        <v>2242</v>
      </c>
      <c r="C1200" s="510">
        <f>SUM(C1201:C1203)</f>
        <v>0</v>
      </c>
      <c r="D1200" s="144"/>
      <c r="E1200" s="144"/>
      <c r="F1200" s="144"/>
      <c r="G1200" s="144"/>
      <c r="H1200" s="144"/>
      <c r="I1200" s="144"/>
    </row>
    <row r="1201" s="539" customFormat="1" ht="16.5" customHeight="1" spans="1:9">
      <c r="A1201" s="276" t="s">
        <v>2243</v>
      </c>
      <c r="B1201" s="511" t="s">
        <v>2244</v>
      </c>
      <c r="C1201" s="187">
        <v>0</v>
      </c>
      <c r="D1201" s="144"/>
      <c r="E1201" s="144"/>
      <c r="F1201" s="144"/>
      <c r="G1201" s="144"/>
      <c r="H1201" s="144"/>
      <c r="I1201" s="144"/>
    </row>
    <row r="1202" s="539" customFormat="1" ht="16.5" customHeight="1" spans="1:9">
      <c r="A1202" s="276" t="s">
        <v>2245</v>
      </c>
      <c r="B1202" s="511" t="s">
        <v>2246</v>
      </c>
      <c r="C1202" s="187">
        <v>0</v>
      </c>
      <c r="D1202" s="144"/>
      <c r="E1202" s="144"/>
      <c r="F1202" s="144"/>
      <c r="G1202" s="144"/>
      <c r="H1202" s="144"/>
      <c r="I1202" s="144"/>
    </row>
    <row r="1203" s="539" customFormat="1" ht="16.5" customHeight="1" spans="1:9">
      <c r="A1203" s="276" t="s">
        <v>2247</v>
      </c>
      <c r="B1203" s="511" t="s">
        <v>2248</v>
      </c>
      <c r="C1203" s="187">
        <v>0</v>
      </c>
      <c r="D1203" s="144"/>
      <c r="E1203" s="144"/>
      <c r="F1203" s="144"/>
      <c r="G1203" s="144"/>
      <c r="H1203" s="144"/>
      <c r="I1203" s="144"/>
    </row>
    <row r="1204" s="539" customFormat="1" ht="16.5" customHeight="1" spans="1:9">
      <c r="A1204" s="505" t="s">
        <v>2249</v>
      </c>
      <c r="B1204" s="506" t="s">
        <v>2250</v>
      </c>
      <c r="C1204" s="507">
        <f>C1205+C1223+C1229+C1235</f>
        <v>478</v>
      </c>
      <c r="D1204" s="144"/>
      <c r="E1204" s="144"/>
      <c r="F1204" s="144"/>
      <c r="G1204" s="144"/>
      <c r="H1204" s="144"/>
      <c r="I1204" s="144"/>
    </row>
    <row r="1205" s="539" customFormat="1" ht="16.5" customHeight="1" spans="1:9">
      <c r="A1205" s="508" t="s">
        <v>2251</v>
      </c>
      <c r="B1205" s="509" t="s">
        <v>2252</v>
      </c>
      <c r="C1205" s="510">
        <f>SUM(C1206:C1222)</f>
        <v>0</v>
      </c>
      <c r="D1205" s="144"/>
      <c r="E1205" s="144"/>
      <c r="F1205" s="144"/>
      <c r="G1205" s="144"/>
      <c r="H1205" s="144"/>
      <c r="I1205" s="144"/>
    </row>
    <row r="1206" s="539" customFormat="1" ht="16.5" customHeight="1" spans="1:9">
      <c r="A1206" s="276" t="s">
        <v>2253</v>
      </c>
      <c r="B1206" s="511" t="s">
        <v>137</v>
      </c>
      <c r="C1206" s="187">
        <v>0</v>
      </c>
      <c r="D1206" s="144"/>
      <c r="E1206" s="144"/>
      <c r="F1206" s="144"/>
      <c r="G1206" s="144"/>
      <c r="H1206" s="144"/>
      <c r="I1206" s="144"/>
    </row>
    <row r="1207" s="539" customFormat="1" ht="16.5" customHeight="1" spans="1:9">
      <c r="A1207" s="276" t="s">
        <v>2254</v>
      </c>
      <c r="B1207" s="511" t="s">
        <v>139</v>
      </c>
      <c r="C1207" s="187">
        <v>0</v>
      </c>
      <c r="D1207" s="144"/>
      <c r="E1207" s="144"/>
      <c r="F1207" s="144"/>
      <c r="G1207" s="144"/>
      <c r="H1207" s="144"/>
      <c r="I1207" s="144"/>
    </row>
    <row r="1208" s="539" customFormat="1" ht="16.5" customHeight="1" spans="1:9">
      <c r="A1208" s="276" t="s">
        <v>2255</v>
      </c>
      <c r="B1208" s="511" t="s">
        <v>141</v>
      </c>
      <c r="C1208" s="187">
        <v>0</v>
      </c>
      <c r="D1208" s="144"/>
      <c r="E1208" s="144"/>
      <c r="F1208" s="144"/>
      <c r="G1208" s="144"/>
      <c r="H1208" s="144"/>
      <c r="I1208" s="144"/>
    </row>
    <row r="1209" s="539" customFormat="1" ht="16.5" customHeight="1" spans="1:9">
      <c r="A1209" s="276" t="s">
        <v>2256</v>
      </c>
      <c r="B1209" s="511" t="s">
        <v>2257</v>
      </c>
      <c r="C1209" s="187">
        <v>0</v>
      </c>
      <c r="D1209" s="144"/>
      <c r="E1209" s="144"/>
      <c r="F1209" s="144"/>
      <c r="G1209" s="144"/>
      <c r="H1209" s="144"/>
      <c r="I1209" s="144"/>
    </row>
    <row r="1210" s="539" customFormat="1" ht="16.5" customHeight="1" spans="1:9">
      <c r="A1210" s="276" t="s">
        <v>2258</v>
      </c>
      <c r="B1210" s="511" t="s">
        <v>2259</v>
      </c>
      <c r="C1210" s="187">
        <v>0</v>
      </c>
      <c r="D1210" s="144"/>
      <c r="E1210" s="144"/>
      <c r="F1210" s="144"/>
      <c r="G1210" s="144"/>
      <c r="H1210" s="144"/>
      <c r="I1210" s="144"/>
    </row>
    <row r="1211" s="539" customFormat="1" ht="16.5" customHeight="1" spans="1:9">
      <c r="A1211" s="276" t="s">
        <v>2260</v>
      </c>
      <c r="B1211" s="511" t="s">
        <v>2261</v>
      </c>
      <c r="C1211" s="187">
        <v>0</v>
      </c>
      <c r="D1211" s="144"/>
      <c r="E1211" s="144"/>
      <c r="F1211" s="144"/>
      <c r="G1211" s="144"/>
      <c r="H1211" s="144"/>
      <c r="I1211" s="144"/>
    </row>
    <row r="1212" s="539" customFormat="1" ht="16.5" customHeight="1" spans="1:9">
      <c r="A1212" s="276" t="s">
        <v>2262</v>
      </c>
      <c r="B1212" s="511" t="s">
        <v>2263</v>
      </c>
      <c r="C1212" s="187">
        <v>0</v>
      </c>
      <c r="D1212" s="144"/>
      <c r="E1212" s="144"/>
      <c r="F1212" s="144"/>
      <c r="G1212" s="144"/>
      <c r="H1212" s="144"/>
      <c r="I1212" s="144"/>
    </row>
    <row r="1213" s="539" customFormat="1" ht="16.5" customHeight="1" spans="1:9">
      <c r="A1213" s="276" t="s">
        <v>2264</v>
      </c>
      <c r="B1213" s="511" t="s">
        <v>2265</v>
      </c>
      <c r="C1213" s="187">
        <v>0</v>
      </c>
      <c r="D1213" s="144"/>
      <c r="E1213" s="144"/>
      <c r="F1213" s="144"/>
      <c r="G1213" s="144"/>
      <c r="H1213" s="144"/>
      <c r="I1213" s="144"/>
    </row>
    <row r="1214" s="539" customFormat="1" ht="16.5" customHeight="1" spans="1:9">
      <c r="A1214" s="276" t="s">
        <v>2266</v>
      </c>
      <c r="B1214" s="511" t="s">
        <v>2267</v>
      </c>
      <c r="C1214" s="187">
        <v>0</v>
      </c>
      <c r="D1214" s="144"/>
      <c r="E1214" s="144"/>
      <c r="F1214" s="144"/>
      <c r="G1214" s="144"/>
      <c r="H1214" s="144"/>
      <c r="I1214" s="144"/>
    </row>
    <row r="1215" s="539" customFormat="1" ht="16.5" customHeight="1" spans="1:9">
      <c r="A1215" s="276" t="s">
        <v>2268</v>
      </c>
      <c r="B1215" s="511" t="s">
        <v>2269</v>
      </c>
      <c r="C1215" s="187">
        <v>0</v>
      </c>
      <c r="D1215" s="144"/>
      <c r="E1215" s="144"/>
      <c r="F1215" s="144"/>
      <c r="G1215" s="144"/>
      <c r="H1215" s="144"/>
      <c r="I1215" s="144"/>
    </row>
    <row r="1216" s="539" customFormat="1" ht="16.5" customHeight="1" spans="1:9">
      <c r="A1216" s="276" t="s">
        <v>2270</v>
      </c>
      <c r="B1216" s="511" t="s">
        <v>2271</v>
      </c>
      <c r="C1216" s="187">
        <v>0</v>
      </c>
      <c r="D1216" s="144"/>
      <c r="E1216" s="144"/>
      <c r="F1216" s="144"/>
      <c r="G1216" s="144"/>
      <c r="H1216" s="144"/>
      <c r="I1216" s="144"/>
    </row>
    <row r="1217" s="539" customFormat="1" ht="16.5" customHeight="1" spans="1:9">
      <c r="A1217" s="276" t="s">
        <v>2272</v>
      </c>
      <c r="B1217" s="511" t="s">
        <v>2273</v>
      </c>
      <c r="C1217" s="187">
        <v>0</v>
      </c>
      <c r="D1217" s="144"/>
      <c r="E1217" s="144"/>
      <c r="F1217" s="144"/>
      <c r="G1217" s="144"/>
      <c r="H1217" s="144"/>
      <c r="I1217" s="144"/>
    </row>
    <row r="1218" s="539" customFormat="1" ht="16.5" customHeight="1" spans="1:9">
      <c r="A1218" s="276" t="s">
        <v>2274</v>
      </c>
      <c r="B1218" s="511" t="s">
        <v>2275</v>
      </c>
      <c r="C1218" s="187">
        <v>0</v>
      </c>
      <c r="D1218" s="144"/>
      <c r="E1218" s="144"/>
      <c r="F1218" s="144"/>
      <c r="G1218" s="144"/>
      <c r="H1218" s="144"/>
      <c r="I1218" s="144"/>
    </row>
    <row r="1219" s="539" customFormat="1" ht="16.5" customHeight="1" spans="1:9">
      <c r="A1219" s="276" t="s">
        <v>2276</v>
      </c>
      <c r="B1219" s="511" t="s">
        <v>2277</v>
      </c>
      <c r="C1219" s="187">
        <v>0</v>
      </c>
      <c r="D1219" s="144"/>
      <c r="E1219" s="144"/>
      <c r="F1219" s="144"/>
      <c r="G1219" s="144"/>
      <c r="H1219" s="144"/>
      <c r="I1219" s="144"/>
    </row>
    <row r="1220" s="539" customFormat="1" ht="16.5" customHeight="1" spans="1:9">
      <c r="A1220" s="276" t="s">
        <v>2278</v>
      </c>
      <c r="B1220" s="511" t="s">
        <v>2279</v>
      </c>
      <c r="C1220" s="187">
        <v>0</v>
      </c>
      <c r="D1220" s="144"/>
      <c r="E1220" s="144"/>
      <c r="F1220" s="144"/>
      <c r="G1220" s="144"/>
      <c r="H1220" s="144"/>
      <c r="I1220" s="144"/>
    </row>
    <row r="1221" s="539" customFormat="1" ht="16.5" customHeight="1" spans="1:9">
      <c r="A1221" s="276" t="s">
        <v>2280</v>
      </c>
      <c r="B1221" s="511" t="s">
        <v>155</v>
      </c>
      <c r="C1221" s="187">
        <v>0</v>
      </c>
      <c r="D1221" s="144"/>
      <c r="E1221" s="144"/>
      <c r="F1221" s="144"/>
      <c r="G1221" s="144"/>
      <c r="H1221" s="144"/>
      <c r="I1221" s="144"/>
    </row>
    <row r="1222" s="539" customFormat="1" ht="16.5" customHeight="1" spans="1:9">
      <c r="A1222" s="276" t="s">
        <v>2281</v>
      </c>
      <c r="B1222" s="511" t="s">
        <v>2282</v>
      </c>
      <c r="C1222" s="187">
        <v>0</v>
      </c>
      <c r="D1222" s="144"/>
      <c r="E1222" s="144"/>
      <c r="F1222" s="144"/>
      <c r="G1222" s="144"/>
      <c r="H1222" s="144"/>
      <c r="I1222" s="144"/>
    </row>
    <row r="1223" s="539" customFormat="1" ht="16.5" customHeight="1" spans="1:9">
      <c r="A1223" s="508" t="s">
        <v>2283</v>
      </c>
      <c r="B1223" s="509" t="s">
        <v>2284</v>
      </c>
      <c r="C1223" s="510">
        <f>SUM(C1224:C1228)</f>
        <v>0</v>
      </c>
      <c r="D1223" s="144"/>
      <c r="E1223" s="144"/>
      <c r="F1223" s="144"/>
      <c r="G1223" s="144"/>
      <c r="H1223" s="144"/>
      <c r="I1223" s="144"/>
    </row>
    <row r="1224" s="539" customFormat="1" ht="16.5" customHeight="1" spans="1:9">
      <c r="A1224" s="276" t="s">
        <v>2285</v>
      </c>
      <c r="B1224" s="511" t="s">
        <v>2286</v>
      </c>
      <c r="C1224" s="187">
        <v>0</v>
      </c>
      <c r="D1224" s="144"/>
      <c r="E1224" s="144"/>
      <c r="F1224" s="144"/>
      <c r="G1224" s="144"/>
      <c r="H1224" s="144"/>
      <c r="I1224" s="144"/>
    </row>
    <row r="1225" s="539" customFormat="1" ht="16.5" customHeight="1" spans="1:9">
      <c r="A1225" s="276" t="s">
        <v>2287</v>
      </c>
      <c r="B1225" s="511" t="s">
        <v>2288</v>
      </c>
      <c r="C1225" s="187">
        <v>0</v>
      </c>
      <c r="D1225" s="144"/>
      <c r="E1225" s="144"/>
      <c r="F1225" s="144"/>
      <c r="G1225" s="144"/>
      <c r="H1225" s="144"/>
      <c r="I1225" s="144"/>
    </row>
    <row r="1226" s="539" customFormat="1" ht="16.5" customHeight="1" spans="1:9">
      <c r="A1226" s="276" t="s">
        <v>2289</v>
      </c>
      <c r="B1226" s="511" t="s">
        <v>2290</v>
      </c>
      <c r="C1226" s="187">
        <v>0</v>
      </c>
      <c r="D1226" s="144"/>
      <c r="E1226" s="144"/>
      <c r="F1226" s="144"/>
      <c r="G1226" s="144"/>
      <c r="H1226" s="144"/>
      <c r="I1226" s="144"/>
    </row>
    <row r="1227" s="539" customFormat="1" ht="16.5" customHeight="1" spans="1:9">
      <c r="A1227" s="276" t="s">
        <v>2291</v>
      </c>
      <c r="B1227" s="511" t="s">
        <v>2292</v>
      </c>
      <c r="C1227" s="187">
        <v>0</v>
      </c>
      <c r="D1227" s="144"/>
      <c r="E1227" s="144"/>
      <c r="F1227" s="144"/>
      <c r="G1227" s="144"/>
      <c r="H1227" s="144"/>
      <c r="I1227" s="144"/>
    </row>
    <row r="1228" s="539" customFormat="1" ht="16.5" customHeight="1" spans="1:9">
      <c r="A1228" s="276" t="s">
        <v>2293</v>
      </c>
      <c r="B1228" s="511" t="s">
        <v>2294</v>
      </c>
      <c r="C1228" s="187">
        <v>0</v>
      </c>
      <c r="D1228" s="144"/>
      <c r="E1228" s="144"/>
      <c r="F1228" s="144"/>
      <c r="G1228" s="144"/>
      <c r="H1228" s="144"/>
      <c r="I1228" s="144"/>
    </row>
    <row r="1229" s="539" customFormat="1" ht="16.5" customHeight="1" spans="1:9">
      <c r="A1229" s="508" t="s">
        <v>2295</v>
      </c>
      <c r="B1229" s="509" t="s">
        <v>2296</v>
      </c>
      <c r="C1229" s="510">
        <f>SUM(C1230:C1234)</f>
        <v>478</v>
      </c>
      <c r="D1229" s="144"/>
      <c r="E1229" s="144"/>
      <c r="F1229" s="144"/>
      <c r="G1229" s="144"/>
      <c r="H1229" s="144"/>
      <c r="I1229" s="144"/>
    </row>
    <row r="1230" s="539" customFormat="1" ht="16.5" customHeight="1" spans="1:9">
      <c r="A1230" s="276" t="s">
        <v>2297</v>
      </c>
      <c r="B1230" s="511" t="s">
        <v>2298</v>
      </c>
      <c r="C1230" s="187">
        <v>368</v>
      </c>
      <c r="D1230" s="144"/>
      <c r="E1230" s="144"/>
      <c r="F1230" s="144"/>
      <c r="G1230" s="144"/>
      <c r="H1230" s="144"/>
      <c r="I1230" s="144"/>
    </row>
    <row r="1231" s="539" customFormat="1" ht="16.5" customHeight="1" spans="1:9">
      <c r="A1231" s="276" t="s">
        <v>2299</v>
      </c>
      <c r="B1231" s="511" t="s">
        <v>2300</v>
      </c>
      <c r="C1231" s="187">
        <v>0</v>
      </c>
      <c r="D1231" s="144"/>
      <c r="E1231" s="144"/>
      <c r="F1231" s="144"/>
      <c r="G1231" s="144"/>
      <c r="H1231" s="144"/>
      <c r="I1231" s="144"/>
    </row>
    <row r="1232" s="539" customFormat="1" ht="16.5" customHeight="1" spans="1:9">
      <c r="A1232" s="276" t="s">
        <v>2301</v>
      </c>
      <c r="B1232" s="511" t="s">
        <v>2302</v>
      </c>
      <c r="C1232" s="187">
        <v>110</v>
      </c>
      <c r="D1232" s="144"/>
      <c r="E1232" s="144"/>
      <c r="F1232" s="144"/>
      <c r="G1232" s="144"/>
      <c r="H1232" s="144"/>
      <c r="I1232" s="144"/>
    </row>
    <row r="1233" s="539" customFormat="1" ht="16.5" customHeight="1" spans="1:9">
      <c r="A1233" s="276" t="s">
        <v>2303</v>
      </c>
      <c r="B1233" s="511" t="s">
        <v>2304</v>
      </c>
      <c r="C1233" s="187">
        <v>0</v>
      </c>
      <c r="D1233" s="144"/>
      <c r="E1233" s="144"/>
      <c r="F1233" s="144"/>
      <c r="G1233" s="144"/>
      <c r="H1233" s="144"/>
      <c r="I1233" s="144"/>
    </row>
    <row r="1234" s="539" customFormat="1" ht="16.5" customHeight="1" spans="1:9">
      <c r="A1234" s="276" t="s">
        <v>2305</v>
      </c>
      <c r="B1234" s="511" t="s">
        <v>2306</v>
      </c>
      <c r="C1234" s="187">
        <v>0</v>
      </c>
      <c r="D1234" s="144"/>
      <c r="E1234" s="144"/>
      <c r="F1234" s="144"/>
      <c r="G1234" s="144"/>
      <c r="H1234" s="144"/>
      <c r="I1234" s="144"/>
    </row>
    <row r="1235" s="539" customFormat="1" ht="16.5" customHeight="1" spans="1:9">
      <c r="A1235" s="508" t="s">
        <v>2307</v>
      </c>
      <c r="B1235" s="509" t="s">
        <v>2308</v>
      </c>
      <c r="C1235" s="510">
        <f>SUM(C1236:C1247)</f>
        <v>0</v>
      </c>
      <c r="D1235" s="144"/>
      <c r="E1235" s="144"/>
      <c r="F1235" s="144"/>
      <c r="G1235" s="144"/>
      <c r="H1235" s="144"/>
      <c r="I1235" s="144"/>
    </row>
    <row r="1236" s="539" customFormat="1" ht="16.5" customHeight="1" spans="1:9">
      <c r="A1236" s="276" t="s">
        <v>2309</v>
      </c>
      <c r="B1236" s="511" t="s">
        <v>2310</v>
      </c>
      <c r="C1236" s="187">
        <v>0</v>
      </c>
      <c r="D1236" s="144"/>
      <c r="E1236" s="144"/>
      <c r="F1236" s="144"/>
      <c r="G1236" s="144"/>
      <c r="H1236" s="144"/>
      <c r="I1236" s="144"/>
    </row>
    <row r="1237" s="539" customFormat="1" ht="16.5" customHeight="1" spans="1:9">
      <c r="A1237" s="276" t="s">
        <v>2311</v>
      </c>
      <c r="B1237" s="511" t="s">
        <v>2312</v>
      </c>
      <c r="C1237" s="187">
        <v>0</v>
      </c>
      <c r="D1237" s="144"/>
      <c r="E1237" s="144"/>
      <c r="F1237" s="144"/>
      <c r="G1237" s="144"/>
      <c r="H1237" s="144"/>
      <c r="I1237" s="144"/>
    </row>
    <row r="1238" s="539" customFormat="1" ht="16.5" customHeight="1" spans="1:9">
      <c r="A1238" s="276" t="s">
        <v>2313</v>
      </c>
      <c r="B1238" s="511" t="s">
        <v>2314</v>
      </c>
      <c r="C1238" s="187">
        <v>0</v>
      </c>
      <c r="D1238" s="144"/>
      <c r="E1238" s="144"/>
      <c r="F1238" s="144"/>
      <c r="G1238" s="144"/>
      <c r="H1238" s="144"/>
      <c r="I1238" s="144"/>
    </row>
    <row r="1239" s="539" customFormat="1" ht="16.5" customHeight="1" spans="1:9">
      <c r="A1239" s="276" t="s">
        <v>2315</v>
      </c>
      <c r="B1239" s="511" t="s">
        <v>2316</v>
      </c>
      <c r="C1239" s="187">
        <v>0</v>
      </c>
      <c r="D1239" s="144"/>
      <c r="E1239" s="144"/>
      <c r="F1239" s="144"/>
      <c r="G1239" s="144"/>
      <c r="H1239" s="144"/>
      <c r="I1239" s="144"/>
    </row>
    <row r="1240" s="539" customFormat="1" ht="16.5" customHeight="1" spans="1:9">
      <c r="A1240" s="276" t="s">
        <v>2317</v>
      </c>
      <c r="B1240" s="511" t="s">
        <v>2318</v>
      </c>
      <c r="C1240" s="187">
        <v>0</v>
      </c>
      <c r="D1240" s="144"/>
      <c r="E1240" s="144"/>
      <c r="F1240" s="144"/>
      <c r="G1240" s="144"/>
      <c r="H1240" s="144"/>
      <c r="I1240" s="144"/>
    </row>
    <row r="1241" s="539" customFormat="1" ht="16.5" customHeight="1" spans="1:9">
      <c r="A1241" s="276" t="s">
        <v>2319</v>
      </c>
      <c r="B1241" s="511" t="s">
        <v>2320</v>
      </c>
      <c r="C1241" s="187">
        <v>0</v>
      </c>
      <c r="D1241" s="144"/>
      <c r="E1241" s="144"/>
      <c r="F1241" s="144"/>
      <c r="G1241" s="144"/>
      <c r="H1241" s="144"/>
      <c r="I1241" s="144"/>
    </row>
    <row r="1242" s="539" customFormat="1" ht="16.5" customHeight="1" spans="1:9">
      <c r="A1242" s="276" t="s">
        <v>2321</v>
      </c>
      <c r="B1242" s="511" t="s">
        <v>2322</v>
      </c>
      <c r="C1242" s="187">
        <v>0</v>
      </c>
      <c r="D1242" s="144"/>
      <c r="E1242" s="144"/>
      <c r="F1242" s="144"/>
      <c r="G1242" s="144"/>
      <c r="H1242" s="144"/>
      <c r="I1242" s="144"/>
    </row>
    <row r="1243" s="539" customFormat="1" ht="16.5" customHeight="1" spans="1:9">
      <c r="A1243" s="276" t="s">
        <v>2323</v>
      </c>
      <c r="B1243" s="511" t="s">
        <v>2324</v>
      </c>
      <c r="C1243" s="187">
        <v>0</v>
      </c>
      <c r="D1243" s="144"/>
      <c r="E1243" s="144"/>
      <c r="F1243" s="144"/>
      <c r="G1243" s="144"/>
      <c r="H1243" s="144"/>
      <c r="I1243" s="144"/>
    </row>
    <row r="1244" s="539" customFormat="1" ht="16.5" customHeight="1" spans="1:9">
      <c r="A1244" s="276" t="s">
        <v>2325</v>
      </c>
      <c r="B1244" s="511" t="s">
        <v>2326</v>
      </c>
      <c r="C1244" s="187">
        <v>0</v>
      </c>
      <c r="D1244" s="144"/>
      <c r="E1244" s="144"/>
      <c r="F1244" s="144"/>
      <c r="G1244" s="144"/>
      <c r="H1244" s="144"/>
      <c r="I1244" s="144"/>
    </row>
    <row r="1245" s="539" customFormat="1" ht="16.5" customHeight="1" spans="1:9">
      <c r="A1245" s="276" t="s">
        <v>2327</v>
      </c>
      <c r="B1245" s="511" t="s">
        <v>2328</v>
      </c>
      <c r="C1245" s="187">
        <v>0</v>
      </c>
      <c r="D1245" s="144"/>
      <c r="E1245" s="144"/>
      <c r="F1245" s="144"/>
      <c r="G1245" s="144"/>
      <c r="H1245" s="144"/>
      <c r="I1245" s="144"/>
    </row>
    <row r="1246" s="539" customFormat="1" ht="16.5" customHeight="1" spans="1:9">
      <c r="A1246" s="276" t="s">
        <v>2329</v>
      </c>
      <c r="B1246" s="511" t="s">
        <v>2330</v>
      </c>
      <c r="C1246" s="187">
        <v>0</v>
      </c>
      <c r="D1246" s="144"/>
      <c r="E1246" s="144"/>
      <c r="F1246" s="144"/>
      <c r="G1246" s="144"/>
      <c r="H1246" s="144"/>
      <c r="I1246" s="144"/>
    </row>
    <row r="1247" s="539" customFormat="1" ht="16.5" customHeight="1" spans="1:9">
      <c r="A1247" s="276" t="s">
        <v>2331</v>
      </c>
      <c r="B1247" s="511" t="s">
        <v>2332</v>
      </c>
      <c r="C1247" s="187">
        <v>0</v>
      </c>
      <c r="D1247" s="144"/>
      <c r="E1247" s="144"/>
      <c r="F1247" s="144"/>
      <c r="G1247" s="144"/>
      <c r="H1247" s="144"/>
      <c r="I1247" s="144"/>
    </row>
    <row r="1248" s="539" customFormat="1" ht="16.5" customHeight="1" spans="1:9">
      <c r="A1248" s="505" t="s">
        <v>2333</v>
      </c>
      <c r="B1248" s="506" t="s">
        <v>2334</v>
      </c>
      <c r="C1248" s="507">
        <f>C1249+C1260+C1266+C1274+C1287+C1291+C1295</f>
        <v>7155</v>
      </c>
      <c r="D1248" s="144"/>
      <c r="E1248" s="144"/>
      <c r="F1248" s="144"/>
      <c r="G1248" s="144"/>
      <c r="H1248" s="144"/>
      <c r="I1248" s="144"/>
    </row>
    <row r="1249" s="539" customFormat="1" ht="16.5" customHeight="1" spans="1:9">
      <c r="A1249" s="508" t="s">
        <v>2335</v>
      </c>
      <c r="B1249" s="509" t="s">
        <v>2336</v>
      </c>
      <c r="C1249" s="510">
        <f>SUM(C1250:C1259)</f>
        <v>1205</v>
      </c>
      <c r="D1249" s="144"/>
      <c r="E1249" s="144"/>
      <c r="F1249" s="144"/>
      <c r="G1249" s="144"/>
      <c r="H1249" s="144"/>
      <c r="I1249" s="144"/>
    </row>
    <row r="1250" s="539" customFormat="1" ht="16.5" customHeight="1" spans="1:9">
      <c r="A1250" s="276" t="s">
        <v>2337</v>
      </c>
      <c r="B1250" s="511" t="s">
        <v>137</v>
      </c>
      <c r="C1250" s="187">
        <v>745</v>
      </c>
      <c r="D1250" s="144"/>
      <c r="E1250" s="144"/>
      <c r="F1250" s="144"/>
      <c r="G1250" s="144"/>
      <c r="H1250" s="144"/>
      <c r="I1250" s="144"/>
    </row>
    <row r="1251" s="539" customFormat="1" ht="16.5" customHeight="1" spans="1:9">
      <c r="A1251" s="276" t="s">
        <v>2338</v>
      </c>
      <c r="B1251" s="511" t="s">
        <v>139</v>
      </c>
      <c r="C1251" s="187">
        <v>0</v>
      </c>
      <c r="D1251" s="144"/>
      <c r="E1251" s="144"/>
      <c r="F1251" s="144"/>
      <c r="G1251" s="144"/>
      <c r="H1251" s="144"/>
      <c r="I1251" s="144"/>
    </row>
    <row r="1252" s="539" customFormat="1" ht="16.5" customHeight="1" spans="1:9">
      <c r="A1252" s="276" t="s">
        <v>2339</v>
      </c>
      <c r="B1252" s="511" t="s">
        <v>141</v>
      </c>
      <c r="C1252" s="187">
        <v>0</v>
      </c>
      <c r="D1252" s="144"/>
      <c r="E1252" s="144"/>
      <c r="F1252" s="144"/>
      <c r="G1252" s="144"/>
      <c r="H1252" s="144"/>
      <c r="I1252" s="144"/>
    </row>
    <row r="1253" s="539" customFormat="1" ht="16.5" customHeight="1" spans="1:9">
      <c r="A1253" s="276" t="s">
        <v>2340</v>
      </c>
      <c r="B1253" s="511" t="s">
        <v>2341</v>
      </c>
      <c r="C1253" s="187">
        <v>0</v>
      </c>
      <c r="D1253" s="144"/>
      <c r="E1253" s="144"/>
      <c r="F1253" s="144"/>
      <c r="G1253" s="144"/>
      <c r="H1253" s="144"/>
      <c r="I1253" s="144"/>
    </row>
    <row r="1254" s="539" customFormat="1" ht="16.5" customHeight="1" spans="1:9">
      <c r="A1254" s="276" t="s">
        <v>2342</v>
      </c>
      <c r="B1254" s="511" t="s">
        <v>2343</v>
      </c>
      <c r="C1254" s="187">
        <v>0</v>
      </c>
      <c r="D1254" s="144"/>
      <c r="E1254" s="144"/>
      <c r="F1254" s="144"/>
      <c r="G1254" s="144"/>
      <c r="H1254" s="144"/>
      <c r="I1254" s="144"/>
    </row>
    <row r="1255" s="539" customFormat="1" ht="16.5" customHeight="1" spans="1:9">
      <c r="A1255" s="276" t="s">
        <v>2344</v>
      </c>
      <c r="B1255" s="511" t="s">
        <v>2345</v>
      </c>
      <c r="C1255" s="187">
        <v>0</v>
      </c>
      <c r="D1255" s="144"/>
      <c r="E1255" s="144"/>
      <c r="F1255" s="144"/>
      <c r="G1255" s="144"/>
      <c r="H1255" s="144"/>
      <c r="I1255" s="144"/>
    </row>
    <row r="1256" s="539" customFormat="1" ht="16.5" customHeight="1" spans="1:9">
      <c r="A1256" s="276" t="s">
        <v>2346</v>
      </c>
      <c r="B1256" s="511" t="s">
        <v>2347</v>
      </c>
      <c r="C1256" s="187">
        <v>160</v>
      </c>
      <c r="D1256" s="144"/>
      <c r="E1256" s="144"/>
      <c r="F1256" s="144"/>
      <c r="G1256" s="144"/>
      <c r="H1256" s="144"/>
      <c r="I1256" s="144"/>
    </row>
    <row r="1257" s="539" customFormat="1" ht="16.5" customHeight="1" spans="1:9">
      <c r="A1257" s="276" t="s">
        <v>2348</v>
      </c>
      <c r="B1257" s="511" t="s">
        <v>2349</v>
      </c>
      <c r="C1257" s="187">
        <v>36</v>
      </c>
      <c r="D1257" s="144"/>
      <c r="E1257" s="144"/>
      <c r="F1257" s="144"/>
      <c r="G1257" s="144"/>
      <c r="H1257" s="144"/>
      <c r="I1257" s="144"/>
    </row>
    <row r="1258" s="539" customFormat="1" ht="16.5" customHeight="1" spans="1:9">
      <c r="A1258" s="276" t="s">
        <v>2350</v>
      </c>
      <c r="B1258" s="511" t="s">
        <v>155</v>
      </c>
      <c r="C1258" s="187">
        <v>264</v>
      </c>
      <c r="D1258" s="144"/>
      <c r="E1258" s="144"/>
      <c r="F1258" s="144"/>
      <c r="G1258" s="144"/>
      <c r="H1258" s="144"/>
      <c r="I1258" s="144"/>
    </row>
    <row r="1259" s="539" customFormat="1" ht="16.5" customHeight="1" spans="1:9">
      <c r="A1259" s="276" t="s">
        <v>2351</v>
      </c>
      <c r="B1259" s="511" t="s">
        <v>2352</v>
      </c>
      <c r="C1259" s="187">
        <v>0</v>
      </c>
      <c r="D1259" s="144"/>
      <c r="E1259" s="144"/>
      <c r="F1259" s="144"/>
      <c r="G1259" s="144"/>
      <c r="H1259" s="144"/>
      <c r="I1259" s="144"/>
    </row>
    <row r="1260" s="539" customFormat="1" ht="16.5" customHeight="1" spans="1:9">
      <c r="A1260" s="508" t="s">
        <v>2353</v>
      </c>
      <c r="B1260" s="509" t="s">
        <v>2354</v>
      </c>
      <c r="C1260" s="510">
        <f>SUM(C1261:C1265)</f>
        <v>1131</v>
      </c>
      <c r="D1260" s="144"/>
      <c r="E1260" s="144"/>
      <c r="F1260" s="144"/>
      <c r="G1260" s="144"/>
      <c r="H1260" s="144"/>
      <c r="I1260" s="144"/>
    </row>
    <row r="1261" s="539" customFormat="1" ht="16.5" customHeight="1" spans="1:9">
      <c r="A1261" s="276" t="s">
        <v>2355</v>
      </c>
      <c r="B1261" s="511" t="s">
        <v>137</v>
      </c>
      <c r="C1261" s="187">
        <v>569</v>
      </c>
      <c r="D1261" s="144"/>
      <c r="E1261" s="144"/>
      <c r="F1261" s="144"/>
      <c r="G1261" s="144"/>
      <c r="H1261" s="144"/>
      <c r="I1261" s="144"/>
    </row>
    <row r="1262" s="539" customFormat="1" ht="16.5" customHeight="1" spans="1:9">
      <c r="A1262" s="276" t="s">
        <v>2356</v>
      </c>
      <c r="B1262" s="511" t="s">
        <v>139</v>
      </c>
      <c r="C1262" s="187">
        <v>0</v>
      </c>
      <c r="D1262" s="144"/>
      <c r="E1262" s="144"/>
      <c r="F1262" s="144"/>
      <c r="G1262" s="144"/>
      <c r="H1262" s="144"/>
      <c r="I1262" s="144"/>
    </row>
    <row r="1263" s="539" customFormat="1" ht="16.5" customHeight="1" spans="1:9">
      <c r="A1263" s="276" t="s">
        <v>2357</v>
      </c>
      <c r="B1263" s="511" t="s">
        <v>141</v>
      </c>
      <c r="C1263" s="187">
        <v>0</v>
      </c>
      <c r="D1263" s="144"/>
      <c r="E1263" s="144"/>
      <c r="F1263" s="144"/>
      <c r="G1263" s="144"/>
      <c r="H1263" s="144"/>
      <c r="I1263" s="144"/>
    </row>
    <row r="1264" s="539" customFormat="1" ht="16.5" customHeight="1" spans="1:9">
      <c r="A1264" s="276" t="s">
        <v>2358</v>
      </c>
      <c r="B1264" s="511" t="s">
        <v>2359</v>
      </c>
      <c r="C1264" s="187">
        <v>562</v>
      </c>
      <c r="D1264" s="144"/>
      <c r="E1264" s="144"/>
      <c r="F1264" s="144"/>
      <c r="G1264" s="144"/>
      <c r="H1264" s="144"/>
      <c r="I1264" s="144"/>
    </row>
    <row r="1265" s="539" customFormat="1" ht="16.5" customHeight="1" spans="1:9">
      <c r="A1265" s="276" t="s">
        <v>2360</v>
      </c>
      <c r="B1265" s="511" t="s">
        <v>2361</v>
      </c>
      <c r="C1265" s="187">
        <v>0</v>
      </c>
      <c r="D1265" s="144"/>
      <c r="E1265" s="144"/>
      <c r="F1265" s="144"/>
      <c r="G1265" s="144"/>
      <c r="H1265" s="144"/>
      <c r="I1265" s="144"/>
    </row>
    <row r="1266" s="539" customFormat="1" ht="16.5" customHeight="1" spans="1:9">
      <c r="A1266" s="508" t="s">
        <v>2362</v>
      </c>
      <c r="B1266" s="509" t="s">
        <v>2363</v>
      </c>
      <c r="C1266" s="510">
        <f>SUM(C1267:C1273)</f>
        <v>2</v>
      </c>
      <c r="D1266" s="144"/>
      <c r="E1266" s="144"/>
      <c r="F1266" s="144"/>
      <c r="G1266" s="144"/>
      <c r="H1266" s="144"/>
      <c r="I1266" s="144"/>
    </row>
    <row r="1267" s="539" customFormat="1" ht="16.5" customHeight="1" spans="1:9">
      <c r="A1267" s="276" t="s">
        <v>2364</v>
      </c>
      <c r="B1267" s="511" t="s">
        <v>137</v>
      </c>
      <c r="C1267" s="187">
        <v>0</v>
      </c>
      <c r="D1267" s="144"/>
      <c r="E1267" s="144"/>
      <c r="F1267" s="144"/>
      <c r="G1267" s="144"/>
      <c r="H1267" s="144"/>
      <c r="I1267" s="144"/>
    </row>
    <row r="1268" s="539" customFormat="1" ht="16.5" customHeight="1" spans="1:9">
      <c r="A1268" s="276" t="s">
        <v>2365</v>
      </c>
      <c r="B1268" s="511" t="s">
        <v>139</v>
      </c>
      <c r="C1268" s="187">
        <v>0</v>
      </c>
      <c r="D1268" s="144"/>
      <c r="E1268" s="144"/>
      <c r="F1268" s="144"/>
      <c r="G1268" s="144"/>
      <c r="H1268" s="144"/>
      <c r="I1268" s="144"/>
    </row>
    <row r="1269" s="539" customFormat="1" ht="16.5" customHeight="1" spans="1:9">
      <c r="A1269" s="276" t="s">
        <v>2366</v>
      </c>
      <c r="B1269" s="511" t="s">
        <v>141</v>
      </c>
      <c r="C1269" s="187">
        <v>0</v>
      </c>
      <c r="D1269" s="144"/>
      <c r="E1269" s="144"/>
      <c r="F1269" s="144"/>
      <c r="G1269" s="144"/>
      <c r="H1269" s="144"/>
      <c r="I1269" s="144"/>
    </row>
    <row r="1270" s="539" customFormat="1" ht="16.5" customHeight="1" spans="1:9">
      <c r="A1270" s="276" t="s">
        <v>2367</v>
      </c>
      <c r="B1270" s="511" t="s">
        <v>2368</v>
      </c>
      <c r="C1270" s="187">
        <v>0</v>
      </c>
      <c r="D1270" s="144"/>
      <c r="E1270" s="144"/>
      <c r="F1270" s="144"/>
      <c r="G1270" s="144"/>
      <c r="H1270" s="144"/>
      <c r="I1270" s="144"/>
    </row>
    <row r="1271" s="539" customFormat="1" ht="16.5" customHeight="1" spans="1:9">
      <c r="A1271" s="276" t="s">
        <v>2369</v>
      </c>
      <c r="B1271" s="511" t="s">
        <v>2370</v>
      </c>
      <c r="C1271" s="187">
        <v>0</v>
      </c>
      <c r="D1271" s="144"/>
      <c r="E1271" s="144"/>
      <c r="F1271" s="144"/>
      <c r="G1271" s="144"/>
      <c r="H1271" s="144"/>
      <c r="I1271" s="144"/>
    </row>
    <row r="1272" s="539" customFormat="1" ht="16.5" customHeight="1" spans="1:9">
      <c r="A1272" s="276" t="s">
        <v>2371</v>
      </c>
      <c r="B1272" s="511" t="s">
        <v>155</v>
      </c>
      <c r="C1272" s="187">
        <v>0</v>
      </c>
      <c r="D1272" s="144"/>
      <c r="E1272" s="144"/>
      <c r="F1272" s="144"/>
      <c r="G1272" s="144"/>
      <c r="H1272" s="144"/>
      <c r="I1272" s="144"/>
    </row>
    <row r="1273" s="539" customFormat="1" ht="16.5" customHeight="1" spans="1:9">
      <c r="A1273" s="276" t="s">
        <v>2372</v>
      </c>
      <c r="B1273" s="511" t="s">
        <v>2373</v>
      </c>
      <c r="C1273" s="187">
        <v>2</v>
      </c>
      <c r="D1273" s="144"/>
      <c r="E1273" s="144"/>
      <c r="F1273" s="144"/>
      <c r="G1273" s="144"/>
      <c r="H1273" s="144"/>
      <c r="I1273" s="144"/>
    </row>
    <row r="1274" s="539" customFormat="1" ht="16.5" customHeight="1" spans="1:9">
      <c r="A1274" s="508" t="s">
        <v>2374</v>
      </c>
      <c r="B1274" s="509" t="s">
        <v>2375</v>
      </c>
      <c r="C1274" s="510">
        <f>SUM(C1275:C1286)</f>
        <v>0</v>
      </c>
      <c r="D1274" s="144"/>
      <c r="E1274" s="144"/>
      <c r="F1274" s="144"/>
      <c r="G1274" s="144"/>
      <c r="H1274" s="144"/>
      <c r="I1274" s="144"/>
    </row>
    <row r="1275" s="539" customFormat="1" ht="16.5" customHeight="1" spans="1:9">
      <c r="A1275" s="276" t="s">
        <v>2376</v>
      </c>
      <c r="B1275" s="511" t="s">
        <v>137</v>
      </c>
      <c r="C1275" s="187">
        <v>0</v>
      </c>
      <c r="D1275" s="144"/>
      <c r="E1275" s="144"/>
      <c r="F1275" s="144"/>
      <c r="G1275" s="144"/>
      <c r="H1275" s="144"/>
      <c r="I1275" s="144"/>
    </row>
    <row r="1276" s="539" customFormat="1" ht="16.5" customHeight="1" spans="1:9">
      <c r="A1276" s="276" t="s">
        <v>2377</v>
      </c>
      <c r="B1276" s="511" t="s">
        <v>139</v>
      </c>
      <c r="C1276" s="187">
        <v>0</v>
      </c>
      <c r="D1276" s="144"/>
      <c r="E1276" s="144"/>
      <c r="F1276" s="144"/>
      <c r="G1276" s="144"/>
      <c r="H1276" s="144"/>
      <c r="I1276" s="144"/>
    </row>
    <row r="1277" s="539" customFormat="1" ht="16.5" customHeight="1" spans="1:9">
      <c r="A1277" s="276" t="s">
        <v>2378</v>
      </c>
      <c r="B1277" s="511" t="s">
        <v>141</v>
      </c>
      <c r="C1277" s="187">
        <v>0</v>
      </c>
      <c r="D1277" s="144"/>
      <c r="E1277" s="144"/>
      <c r="F1277" s="144"/>
      <c r="G1277" s="144"/>
      <c r="H1277" s="144"/>
      <c r="I1277" s="144"/>
    </row>
    <row r="1278" s="539" customFormat="1" ht="16.5" customHeight="1" spans="1:9">
      <c r="A1278" s="276" t="s">
        <v>2379</v>
      </c>
      <c r="B1278" s="511" t="s">
        <v>2380</v>
      </c>
      <c r="C1278" s="187">
        <v>0</v>
      </c>
      <c r="D1278" s="144"/>
      <c r="E1278" s="144"/>
      <c r="F1278" s="144"/>
      <c r="G1278" s="144"/>
      <c r="H1278" s="144"/>
      <c r="I1278" s="144"/>
    </row>
    <row r="1279" s="539" customFormat="1" ht="16.5" customHeight="1" spans="1:9">
      <c r="A1279" s="276" t="s">
        <v>2381</v>
      </c>
      <c r="B1279" s="511" t="s">
        <v>2382</v>
      </c>
      <c r="C1279" s="187">
        <v>0</v>
      </c>
      <c r="D1279" s="144"/>
      <c r="E1279" s="144"/>
      <c r="F1279" s="144"/>
      <c r="G1279" s="144"/>
      <c r="H1279" s="144"/>
      <c r="I1279" s="144"/>
    </row>
    <row r="1280" s="539" customFormat="1" ht="16.5" customHeight="1" spans="1:9">
      <c r="A1280" s="276" t="s">
        <v>2383</v>
      </c>
      <c r="B1280" s="511" t="s">
        <v>2384</v>
      </c>
      <c r="C1280" s="187">
        <v>0</v>
      </c>
      <c r="D1280" s="144"/>
      <c r="E1280" s="144"/>
      <c r="F1280" s="144"/>
      <c r="G1280" s="144"/>
      <c r="H1280" s="144"/>
      <c r="I1280" s="144"/>
    </row>
    <row r="1281" s="539" customFormat="1" ht="16.5" customHeight="1" spans="1:9">
      <c r="A1281" s="276" t="s">
        <v>2385</v>
      </c>
      <c r="B1281" s="511" t="s">
        <v>2386</v>
      </c>
      <c r="C1281" s="187">
        <v>0</v>
      </c>
      <c r="D1281" s="144"/>
      <c r="E1281" s="144"/>
      <c r="F1281" s="144"/>
      <c r="G1281" s="144"/>
      <c r="H1281" s="144"/>
      <c r="I1281" s="144"/>
    </row>
    <row r="1282" s="539" customFormat="1" ht="16.5" customHeight="1" spans="1:9">
      <c r="A1282" s="276" t="s">
        <v>2387</v>
      </c>
      <c r="B1282" s="511" t="s">
        <v>2388</v>
      </c>
      <c r="C1282" s="187">
        <v>0</v>
      </c>
      <c r="D1282" s="144"/>
      <c r="E1282" s="144"/>
      <c r="F1282" s="144"/>
      <c r="G1282" s="144"/>
      <c r="H1282" s="144"/>
      <c r="I1282" s="144"/>
    </row>
    <row r="1283" s="539" customFormat="1" ht="16.5" customHeight="1" spans="1:9">
      <c r="A1283" s="276" t="s">
        <v>2389</v>
      </c>
      <c r="B1283" s="511" t="s">
        <v>2390</v>
      </c>
      <c r="C1283" s="187">
        <v>0</v>
      </c>
      <c r="D1283" s="144"/>
      <c r="E1283" s="144"/>
      <c r="F1283" s="144"/>
      <c r="G1283" s="144"/>
      <c r="H1283" s="144"/>
      <c r="I1283" s="144"/>
    </row>
    <row r="1284" s="539" customFormat="1" ht="16.5" customHeight="1" spans="1:9">
      <c r="A1284" s="276" t="s">
        <v>2391</v>
      </c>
      <c r="B1284" s="511" t="s">
        <v>2392</v>
      </c>
      <c r="C1284" s="187">
        <v>0</v>
      </c>
      <c r="D1284" s="144"/>
      <c r="E1284" s="144"/>
      <c r="F1284" s="144"/>
      <c r="G1284" s="144"/>
      <c r="H1284" s="144"/>
      <c r="I1284" s="144"/>
    </row>
    <row r="1285" s="539" customFormat="1" ht="16.5" customHeight="1" spans="1:9">
      <c r="A1285" s="276" t="s">
        <v>2393</v>
      </c>
      <c r="B1285" s="511" t="s">
        <v>2394</v>
      </c>
      <c r="C1285" s="187">
        <v>0</v>
      </c>
      <c r="D1285" s="144"/>
      <c r="E1285" s="144"/>
      <c r="F1285" s="144"/>
      <c r="G1285" s="144"/>
      <c r="H1285" s="144"/>
      <c r="I1285" s="144"/>
    </row>
    <row r="1286" s="539" customFormat="1" ht="16.5" customHeight="1" spans="1:9">
      <c r="A1286" s="276" t="s">
        <v>2395</v>
      </c>
      <c r="B1286" s="511" t="s">
        <v>2396</v>
      </c>
      <c r="C1286" s="187">
        <v>0</v>
      </c>
      <c r="D1286" s="144"/>
      <c r="E1286" s="144"/>
      <c r="F1286" s="144"/>
      <c r="G1286" s="144"/>
      <c r="H1286" s="144"/>
      <c r="I1286" s="144"/>
    </row>
    <row r="1287" s="539" customFormat="1" ht="16.5" customHeight="1" spans="1:9">
      <c r="A1287" s="508" t="s">
        <v>2397</v>
      </c>
      <c r="B1287" s="509" t="s">
        <v>2398</v>
      </c>
      <c r="C1287" s="510">
        <f>SUM(C1288:C1290)</f>
        <v>3688</v>
      </c>
      <c r="D1287" s="144"/>
      <c r="E1287" s="144"/>
      <c r="F1287" s="144"/>
      <c r="G1287" s="144"/>
      <c r="H1287" s="144"/>
      <c r="I1287" s="144"/>
    </row>
    <row r="1288" s="539" customFormat="1" ht="16.5" customHeight="1" spans="1:9">
      <c r="A1288" s="276" t="s">
        <v>2399</v>
      </c>
      <c r="B1288" s="511" t="s">
        <v>2400</v>
      </c>
      <c r="C1288" s="187">
        <v>3648</v>
      </c>
      <c r="D1288" s="144"/>
      <c r="E1288" s="144"/>
      <c r="F1288" s="144"/>
      <c r="G1288" s="144"/>
      <c r="H1288" s="144"/>
      <c r="I1288" s="144"/>
    </row>
    <row r="1289" s="539" customFormat="1" ht="16.5" customHeight="1" spans="1:9">
      <c r="A1289" s="276" t="s">
        <v>2401</v>
      </c>
      <c r="B1289" s="511" t="s">
        <v>2402</v>
      </c>
      <c r="C1289" s="187">
        <v>0</v>
      </c>
      <c r="D1289" s="144"/>
      <c r="E1289" s="144"/>
      <c r="F1289" s="144"/>
      <c r="G1289" s="144"/>
      <c r="H1289" s="144"/>
      <c r="I1289" s="144"/>
    </row>
    <row r="1290" s="357" customFormat="1" ht="16.5" customHeight="1" spans="1:9">
      <c r="A1290" s="276" t="s">
        <v>2403</v>
      </c>
      <c r="B1290" s="511" t="s">
        <v>2404</v>
      </c>
      <c r="C1290" s="187">
        <v>40</v>
      </c>
      <c r="D1290" s="144"/>
      <c r="E1290" s="144"/>
      <c r="F1290" s="144"/>
      <c r="G1290" s="144"/>
      <c r="H1290" s="144"/>
      <c r="I1290" s="144"/>
    </row>
    <row r="1291" s="357" customFormat="1" ht="16.5" customHeight="1" spans="1:9">
      <c r="A1291" s="508" t="s">
        <v>2405</v>
      </c>
      <c r="B1291" s="509" t="s">
        <v>2406</v>
      </c>
      <c r="C1291" s="510">
        <f>SUM(C1292:C1294)</f>
        <v>276</v>
      </c>
      <c r="D1291" s="144"/>
      <c r="E1291" s="144"/>
      <c r="F1291" s="144"/>
      <c r="G1291" s="144"/>
      <c r="H1291" s="144"/>
      <c r="I1291" s="144"/>
    </row>
    <row r="1292" s="357" customFormat="1" ht="16.5" customHeight="1" spans="1:9">
      <c r="A1292" s="276" t="s">
        <v>2407</v>
      </c>
      <c r="B1292" s="511" t="s">
        <v>2408</v>
      </c>
      <c r="C1292" s="187">
        <v>108</v>
      </c>
      <c r="D1292" s="144"/>
      <c r="E1292" s="144"/>
      <c r="F1292" s="144"/>
      <c r="G1292" s="144"/>
      <c r="H1292" s="144"/>
      <c r="I1292" s="144"/>
    </row>
    <row r="1293" s="357" customFormat="1" ht="16.5" customHeight="1" spans="1:9">
      <c r="A1293" s="276" t="s">
        <v>2409</v>
      </c>
      <c r="B1293" s="511" t="s">
        <v>2410</v>
      </c>
      <c r="C1293" s="187">
        <v>30</v>
      </c>
      <c r="D1293" s="144"/>
      <c r="E1293" s="144"/>
      <c r="F1293" s="144"/>
      <c r="G1293" s="144"/>
      <c r="H1293" s="144"/>
      <c r="I1293" s="144"/>
    </row>
    <row r="1294" s="357" customFormat="1" ht="16.5" customHeight="1" spans="1:9">
      <c r="A1294" s="276" t="s">
        <v>2411</v>
      </c>
      <c r="B1294" s="511" t="s">
        <v>2412</v>
      </c>
      <c r="C1294" s="187">
        <v>138</v>
      </c>
      <c r="D1294" s="144"/>
      <c r="E1294" s="144"/>
      <c r="F1294" s="144"/>
      <c r="G1294" s="144"/>
      <c r="H1294" s="144"/>
      <c r="I1294" s="144"/>
    </row>
    <row r="1295" s="357" customFormat="1" ht="16.5" customHeight="1" spans="1:9">
      <c r="A1295" s="508" t="s">
        <v>2413</v>
      </c>
      <c r="B1295" s="509" t="s">
        <v>2414</v>
      </c>
      <c r="C1295" s="510">
        <f t="shared" ref="C1295:C1298" si="1">C1296</f>
        <v>853</v>
      </c>
      <c r="D1295" s="144"/>
      <c r="E1295" s="144"/>
      <c r="F1295" s="144"/>
      <c r="G1295" s="144"/>
      <c r="H1295" s="144"/>
      <c r="I1295" s="144"/>
    </row>
    <row r="1296" s="357" customFormat="1" ht="16.5" customHeight="1" spans="1:9">
      <c r="A1296" s="276" t="s">
        <v>2415</v>
      </c>
      <c r="B1296" s="511" t="s">
        <v>2416</v>
      </c>
      <c r="C1296" s="187">
        <v>853</v>
      </c>
      <c r="D1296" s="144"/>
      <c r="E1296" s="144"/>
      <c r="F1296" s="144"/>
      <c r="G1296" s="144"/>
      <c r="H1296" s="144"/>
      <c r="I1296" s="144"/>
    </row>
    <row r="1297" s="357" customFormat="1" ht="16.5" customHeight="1" spans="1:9">
      <c r="A1297" s="505" t="s">
        <v>2417</v>
      </c>
      <c r="B1297" s="506" t="s">
        <v>2418</v>
      </c>
      <c r="C1297" s="560">
        <f t="shared" si="1"/>
        <v>0</v>
      </c>
      <c r="D1297" s="144"/>
      <c r="E1297" s="144"/>
      <c r="F1297" s="144"/>
      <c r="G1297" s="144"/>
      <c r="H1297" s="144"/>
      <c r="I1297" s="144"/>
    </row>
    <row r="1298" s="357" customFormat="1" ht="16.5" customHeight="1" spans="1:9">
      <c r="A1298" s="508" t="s">
        <v>2419</v>
      </c>
      <c r="B1298" s="509" t="s">
        <v>2125</v>
      </c>
      <c r="C1298" s="510">
        <f t="shared" si="1"/>
        <v>0</v>
      </c>
      <c r="D1298" s="144"/>
      <c r="E1298" s="144"/>
      <c r="F1298" s="144"/>
      <c r="G1298" s="144"/>
      <c r="H1298" s="144"/>
      <c r="I1298" s="144"/>
    </row>
    <row r="1299" s="357" customFormat="1" ht="16.5" customHeight="1" spans="1:9">
      <c r="A1299" s="276" t="s">
        <v>2420</v>
      </c>
      <c r="B1299" s="511" t="s">
        <v>548</v>
      </c>
      <c r="C1299" s="187">
        <v>0</v>
      </c>
      <c r="D1299" s="144"/>
      <c r="E1299" s="144"/>
      <c r="F1299" s="144"/>
      <c r="G1299" s="144"/>
      <c r="H1299" s="144"/>
      <c r="I1299" s="144"/>
    </row>
    <row r="1300" s="357" customFormat="1" ht="16.5" customHeight="1" spans="1:9">
      <c r="A1300" s="505" t="s">
        <v>2421</v>
      </c>
      <c r="B1300" s="506" t="s">
        <v>2422</v>
      </c>
      <c r="C1300" s="507">
        <f>SUM(C1301:C1302,C1307)</f>
        <v>12461</v>
      </c>
      <c r="D1300" s="144"/>
      <c r="E1300" s="144"/>
      <c r="F1300" s="144"/>
      <c r="G1300" s="144"/>
      <c r="H1300" s="144"/>
      <c r="I1300" s="144"/>
    </row>
    <row r="1301" s="357" customFormat="1" ht="16.5" customHeight="1" spans="1:9">
      <c r="A1301" s="508" t="s">
        <v>2423</v>
      </c>
      <c r="B1301" s="509" t="s">
        <v>2424</v>
      </c>
      <c r="C1301" s="510">
        <v>0</v>
      </c>
      <c r="D1301" s="144"/>
      <c r="E1301" s="144"/>
      <c r="F1301" s="144"/>
      <c r="G1301" s="144"/>
      <c r="H1301" s="144"/>
      <c r="I1301" s="144"/>
    </row>
    <row r="1302" s="357" customFormat="1" ht="16.5" customHeight="1" spans="1:9">
      <c r="A1302" s="508" t="s">
        <v>2425</v>
      </c>
      <c r="B1302" s="509" t="s">
        <v>2426</v>
      </c>
      <c r="C1302" s="551">
        <f>SUM(C1303:C1306)</f>
        <v>0</v>
      </c>
      <c r="D1302" s="144"/>
      <c r="E1302" s="144"/>
      <c r="F1302" s="144"/>
      <c r="G1302" s="144"/>
      <c r="H1302" s="144"/>
      <c r="I1302" s="144"/>
    </row>
    <row r="1303" s="357" customFormat="1" ht="16.5" customHeight="1" spans="1:9">
      <c r="A1303" s="276" t="s">
        <v>2427</v>
      </c>
      <c r="B1303" s="511" t="s">
        <v>2428</v>
      </c>
      <c r="C1303" s="187">
        <v>0</v>
      </c>
      <c r="D1303" s="144"/>
      <c r="E1303" s="144"/>
      <c r="F1303" s="144"/>
      <c r="G1303" s="144"/>
      <c r="H1303" s="144"/>
      <c r="I1303" s="144"/>
    </row>
    <row r="1304" s="357" customFormat="1" ht="16.5" customHeight="1" spans="1:9">
      <c r="A1304" s="276" t="s">
        <v>2429</v>
      </c>
      <c r="B1304" s="511" t="s">
        <v>2430</v>
      </c>
      <c r="C1304" s="192">
        <v>0</v>
      </c>
      <c r="D1304" s="144"/>
      <c r="E1304" s="144"/>
      <c r="F1304" s="144"/>
      <c r="G1304" s="144"/>
      <c r="H1304" s="144"/>
      <c r="I1304" s="144"/>
    </row>
    <row r="1305" s="357" customFormat="1" ht="16.5" customHeight="1" spans="1:9">
      <c r="A1305" s="276" t="s">
        <v>2431</v>
      </c>
      <c r="B1305" s="511" t="s">
        <v>2432</v>
      </c>
      <c r="C1305" s="187">
        <v>0</v>
      </c>
      <c r="D1305" s="144"/>
      <c r="E1305" s="144"/>
      <c r="F1305" s="144"/>
      <c r="G1305" s="144"/>
      <c r="H1305" s="144"/>
      <c r="I1305" s="144"/>
    </row>
    <row r="1306" s="357" customFormat="1" ht="16.5" customHeight="1" spans="1:9">
      <c r="A1306" s="276" t="s">
        <v>2433</v>
      </c>
      <c r="B1306" s="511" t="s">
        <v>2434</v>
      </c>
      <c r="C1306" s="187">
        <v>0</v>
      </c>
      <c r="D1306" s="144"/>
      <c r="E1306" s="144"/>
      <c r="F1306" s="144"/>
      <c r="G1306" s="144"/>
      <c r="H1306" s="144"/>
      <c r="I1306" s="144"/>
    </row>
    <row r="1307" s="357" customFormat="1" ht="16.5" customHeight="1" spans="1:9">
      <c r="A1307" s="508" t="s">
        <v>2435</v>
      </c>
      <c r="B1307" s="509" t="s">
        <v>2436</v>
      </c>
      <c r="C1307" s="510">
        <f>SUM(C1308:C1311)</f>
        <v>12461</v>
      </c>
      <c r="D1307" s="144"/>
      <c r="E1307" s="144"/>
      <c r="F1307" s="144"/>
      <c r="G1307" s="144"/>
      <c r="H1307" s="144"/>
      <c r="I1307" s="144"/>
    </row>
    <row r="1308" s="357" customFormat="1" ht="16.5" customHeight="1" spans="1:9">
      <c r="A1308" s="276" t="s">
        <v>2437</v>
      </c>
      <c r="B1308" s="511" t="s">
        <v>2438</v>
      </c>
      <c r="C1308" s="187">
        <v>12456</v>
      </c>
      <c r="D1308" s="144"/>
      <c r="E1308" s="144"/>
      <c r="F1308" s="144"/>
      <c r="G1308" s="144"/>
      <c r="H1308" s="144"/>
      <c r="I1308" s="144"/>
    </row>
    <row r="1309" s="357" customFormat="1" ht="16.5" customHeight="1" spans="1:9">
      <c r="A1309" s="276" t="s">
        <v>2439</v>
      </c>
      <c r="B1309" s="511" t="s">
        <v>2440</v>
      </c>
      <c r="C1309" s="190">
        <v>0</v>
      </c>
      <c r="D1309" s="144"/>
      <c r="E1309" s="144"/>
      <c r="F1309" s="144"/>
      <c r="G1309" s="144"/>
      <c r="H1309" s="144"/>
      <c r="I1309" s="144"/>
    </row>
    <row r="1310" s="357" customFormat="1" ht="16.5" customHeight="1" spans="1:9">
      <c r="A1310" s="276" t="s">
        <v>2441</v>
      </c>
      <c r="B1310" s="511" t="s">
        <v>2442</v>
      </c>
      <c r="C1310" s="187">
        <v>5</v>
      </c>
      <c r="D1310" s="144"/>
      <c r="E1310" s="144"/>
      <c r="F1310" s="144"/>
      <c r="G1310" s="144"/>
      <c r="H1310" s="144"/>
      <c r="I1310" s="144"/>
    </row>
    <row r="1311" s="357" customFormat="1" ht="16.5" customHeight="1" spans="1:9">
      <c r="A1311" s="276" t="s">
        <v>2443</v>
      </c>
      <c r="B1311" s="511" t="s">
        <v>2444</v>
      </c>
      <c r="C1311" s="192">
        <v>0</v>
      </c>
      <c r="D1311" s="144"/>
      <c r="E1311" s="144"/>
      <c r="F1311" s="144"/>
      <c r="G1311" s="144"/>
      <c r="H1311" s="144"/>
      <c r="I1311" s="144"/>
    </row>
    <row r="1312" s="357" customFormat="1" ht="16.5" customHeight="1" spans="1:9">
      <c r="A1312" s="505" t="s">
        <v>2445</v>
      </c>
      <c r="B1312" s="506" t="s">
        <v>2446</v>
      </c>
      <c r="C1312" s="507">
        <f>SUM(C1313:C1315)</f>
        <v>3</v>
      </c>
      <c r="D1312" s="144"/>
      <c r="E1312" s="144"/>
      <c r="F1312" s="144"/>
      <c r="G1312" s="144"/>
      <c r="H1312" s="144"/>
      <c r="I1312" s="144"/>
    </row>
    <row r="1313" s="357" customFormat="1" ht="16.5" customHeight="1" spans="1:9">
      <c r="A1313" s="508" t="s">
        <v>2447</v>
      </c>
      <c r="B1313" s="509" t="s">
        <v>2448</v>
      </c>
      <c r="C1313" s="510">
        <v>0</v>
      </c>
      <c r="D1313" s="144"/>
      <c r="E1313" s="144"/>
      <c r="F1313" s="144"/>
      <c r="G1313" s="144"/>
      <c r="H1313" s="144"/>
      <c r="I1313" s="144"/>
    </row>
    <row r="1314" s="357" customFormat="1" ht="16.5" customHeight="1" spans="1:9">
      <c r="A1314" s="508" t="s">
        <v>2449</v>
      </c>
      <c r="B1314" s="509" t="s">
        <v>2450</v>
      </c>
      <c r="C1314" s="510">
        <v>0</v>
      </c>
      <c r="D1314" s="144"/>
      <c r="E1314" s="144"/>
      <c r="F1314" s="144"/>
      <c r="G1314" s="144"/>
      <c r="H1314" s="144"/>
      <c r="I1314" s="144"/>
    </row>
    <row r="1315" s="357" customFormat="1" ht="16.5" customHeight="1" spans="1:9">
      <c r="A1315" s="508" t="s">
        <v>2451</v>
      </c>
      <c r="B1315" s="509" t="s">
        <v>2452</v>
      </c>
      <c r="C1315" s="510">
        <v>3</v>
      </c>
      <c r="D1315" s="144"/>
      <c r="E1315" s="144"/>
      <c r="F1315" s="144"/>
      <c r="G1315" s="144"/>
      <c r="H1315" s="144"/>
      <c r="I1315" s="144"/>
    </row>
  </sheetData>
  <mergeCells count="3">
    <mergeCell ref="A1:B1"/>
    <mergeCell ref="A2:C2"/>
    <mergeCell ref="A4:B4"/>
  </mergeCells>
  <printOptions horizontalCentered="1"/>
  <pageMargins left="0.236220472440945" right="0.236220472440945" top="0.511811023622047" bottom="0.433070866141732" header="0.31496062992126" footer="0.15748031496063"/>
  <pageSetup paperSize="9" orientation="portrait" blackAndWhite="1" errors="blank"/>
  <headerFooter alignWithMargins="0">
    <oddFooter>&amp;C&amp;P</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J7" sqref="J7"/>
    </sheetView>
  </sheetViews>
  <sheetFormatPr defaultColWidth="9" defaultRowHeight="13.5" outlineLevelCol="5"/>
  <cols>
    <col min="1" max="1" width="17.6333333333333" style="25" customWidth="1"/>
    <col min="2" max="2" width="14.8833333333333" style="25" customWidth="1"/>
    <col min="3" max="3" width="12.5" style="25" customWidth="1"/>
    <col min="4" max="4" width="14.25" style="25" customWidth="1"/>
    <col min="5" max="5" width="15.6333333333333" style="25" customWidth="1"/>
    <col min="6" max="6" width="13" style="25" customWidth="1"/>
    <col min="7" max="16384" width="9" style="25"/>
  </cols>
  <sheetData>
    <row r="1" s="25" customFormat="1" ht="25" customHeight="1" spans="1:6">
      <c r="A1" s="3" t="s">
        <v>3922</v>
      </c>
      <c r="B1" s="3"/>
    </row>
    <row r="2" s="25" customFormat="1" ht="38" customHeight="1" spans="1:6">
      <c r="A2" s="26" t="s">
        <v>3923</v>
      </c>
      <c r="B2" s="26"/>
      <c r="C2" s="26"/>
      <c r="D2" s="26"/>
      <c r="E2" s="26"/>
      <c r="F2" s="26"/>
    </row>
    <row r="3" s="25" customFormat="1" ht="30" customHeight="1" spans="1:6">
      <c r="A3" s="6" t="s">
        <v>3851</v>
      </c>
      <c r="B3" s="7" t="s">
        <v>3924</v>
      </c>
      <c r="C3" s="7"/>
      <c r="D3" s="7"/>
      <c r="E3" s="6" t="s">
        <v>3853</v>
      </c>
      <c r="F3" s="6"/>
    </row>
    <row r="4" s="25" customFormat="1" ht="25" customHeight="1" spans="1:6">
      <c r="A4" s="8" t="s">
        <v>3854</v>
      </c>
      <c r="B4" s="8" t="s">
        <v>3925</v>
      </c>
      <c r="C4" s="9"/>
      <c r="D4" s="10"/>
      <c r="E4" s="8" t="s">
        <v>3856</v>
      </c>
      <c r="F4" s="8" t="s">
        <v>3924</v>
      </c>
    </row>
    <row r="5" s="25" customFormat="1" spans="1:6">
      <c r="A5" s="8" t="s">
        <v>3858</v>
      </c>
      <c r="B5" s="11" t="s">
        <v>3926</v>
      </c>
      <c r="C5" s="12"/>
      <c r="D5" s="12"/>
      <c r="E5" s="12"/>
      <c r="F5" s="13"/>
    </row>
    <row r="6" s="25" customFormat="1" spans="1:6">
      <c r="A6" s="8"/>
      <c r="B6" s="14"/>
      <c r="C6" s="15"/>
      <c r="D6" s="15"/>
      <c r="E6" s="15"/>
      <c r="F6" s="16"/>
    </row>
    <row r="7" s="25" customFormat="1" ht="173" customHeight="1" spans="1:6">
      <c r="A7" s="8" t="s">
        <v>3860</v>
      </c>
      <c r="B7" s="17" t="s">
        <v>3927</v>
      </c>
      <c r="C7" s="17"/>
      <c r="D7" s="17"/>
      <c r="E7" s="17"/>
      <c r="F7" s="17"/>
    </row>
    <row r="8" s="25" customFormat="1" ht="51" customHeight="1" spans="1:6">
      <c r="A8" s="8" t="s">
        <v>3862</v>
      </c>
      <c r="B8" s="17"/>
      <c r="C8" s="17"/>
      <c r="D8" s="17"/>
      <c r="E8" s="17"/>
      <c r="F8" s="17"/>
    </row>
    <row r="9" s="25" customFormat="1" ht="51" customHeight="1" spans="1:6">
      <c r="A9" s="8" t="s">
        <v>3864</v>
      </c>
      <c r="B9" s="17" t="s">
        <v>3928</v>
      </c>
      <c r="C9" s="17"/>
      <c r="D9" s="17"/>
      <c r="E9" s="17"/>
      <c r="F9" s="17"/>
    </row>
    <row r="10" s="25" customFormat="1" ht="17" customHeight="1" spans="1:6">
      <c r="A10" s="8" t="s">
        <v>3866</v>
      </c>
      <c r="B10" s="8" t="s">
        <v>3867</v>
      </c>
      <c r="C10" s="9" t="s">
        <v>3868</v>
      </c>
      <c r="D10" s="8" t="s">
        <v>3869</v>
      </c>
      <c r="E10" s="8" t="s">
        <v>3870</v>
      </c>
      <c r="F10" s="9" t="s">
        <v>3871</v>
      </c>
    </row>
    <row r="11" s="25" customFormat="1" ht="27" customHeight="1" spans="1:6">
      <c r="A11" s="9"/>
      <c r="B11" s="27" t="s">
        <v>3929</v>
      </c>
      <c r="C11" s="9">
        <v>20</v>
      </c>
      <c r="D11" s="9" t="s">
        <v>3930</v>
      </c>
      <c r="E11" s="20" t="s">
        <v>3874</v>
      </c>
      <c r="F11" s="28">
        <v>2</v>
      </c>
    </row>
    <row r="12" s="25" customFormat="1" ht="26" customHeight="1" spans="1:6">
      <c r="A12" s="9"/>
      <c r="B12" s="27" t="s">
        <v>3931</v>
      </c>
      <c r="C12" s="9">
        <v>10</v>
      </c>
      <c r="D12" s="9" t="s">
        <v>3879</v>
      </c>
      <c r="E12" s="20" t="s">
        <v>3874</v>
      </c>
      <c r="F12" s="28">
        <v>98</v>
      </c>
    </row>
    <row r="13" s="25" customFormat="1" ht="26" customHeight="1" spans="1:6">
      <c r="A13" s="9"/>
      <c r="B13" s="27" t="s">
        <v>3932</v>
      </c>
      <c r="C13" s="9">
        <v>20</v>
      </c>
      <c r="D13" s="9" t="s">
        <v>3933</v>
      </c>
      <c r="E13" s="20" t="s">
        <v>3874</v>
      </c>
      <c r="F13" s="29">
        <v>50</v>
      </c>
    </row>
    <row r="14" s="25" customFormat="1" ht="24" customHeight="1" spans="1:6">
      <c r="A14" s="9"/>
      <c r="B14" s="27" t="s">
        <v>3934</v>
      </c>
      <c r="C14" s="9">
        <v>20</v>
      </c>
      <c r="D14" s="9" t="s">
        <v>3933</v>
      </c>
      <c r="E14" s="20" t="s">
        <v>3874</v>
      </c>
      <c r="F14" s="28">
        <v>5</v>
      </c>
    </row>
    <row r="15" s="25" customFormat="1" ht="24" customHeight="1" spans="1:6">
      <c r="A15" s="9"/>
      <c r="B15" s="27" t="s">
        <v>3935</v>
      </c>
      <c r="C15" s="9">
        <v>10</v>
      </c>
      <c r="D15" s="9" t="s">
        <v>3879</v>
      </c>
      <c r="E15" s="20" t="s">
        <v>3874</v>
      </c>
      <c r="F15" s="28">
        <v>90</v>
      </c>
    </row>
    <row r="16" s="25" customFormat="1" ht="24" customHeight="1" spans="1:6">
      <c r="A16" s="9"/>
      <c r="B16" s="27" t="s">
        <v>3936</v>
      </c>
      <c r="C16" s="9">
        <v>20</v>
      </c>
      <c r="D16" s="9" t="s">
        <v>3930</v>
      </c>
      <c r="E16" s="20" t="s">
        <v>3874</v>
      </c>
      <c r="F16" s="30">
        <v>6</v>
      </c>
    </row>
    <row r="17" s="25" customFormat="1" ht="17" customHeight="1" spans="1:6">
      <c r="A17" s="9"/>
      <c r="B17" s="24"/>
      <c r="C17" s="9"/>
      <c r="D17" s="9"/>
      <c r="E17" s="9"/>
      <c r="F17" s="31"/>
    </row>
    <row r="18" s="25" customFormat="1" ht="17" customHeight="1" spans="1:6">
      <c r="A18" s="9"/>
      <c r="B18" s="24"/>
      <c r="C18" s="9"/>
      <c r="D18" s="9"/>
      <c r="E18" s="9"/>
      <c r="F18" s="9"/>
    </row>
    <row r="19" s="25" customFormat="1" ht="17" customHeight="1" spans="1:6">
      <c r="A19" s="9"/>
      <c r="B19" s="24"/>
      <c r="C19" s="9"/>
      <c r="D19" s="9"/>
      <c r="E19" s="9"/>
      <c r="F19" s="9"/>
    </row>
    <row r="20" s="25" customFormat="1" ht="17" customHeight="1" spans="1:6">
      <c r="A20" s="9"/>
      <c r="B20" s="24"/>
      <c r="C20" s="9"/>
      <c r="D20" s="9"/>
      <c r="E20" s="9"/>
      <c r="F20" s="9"/>
    </row>
  </sheetData>
  <mergeCells count="10">
    <mergeCell ref="A1:B1"/>
    <mergeCell ref="A2:F2"/>
    <mergeCell ref="B3:D3"/>
    <mergeCell ref="B4:D4"/>
    <mergeCell ref="B7:F7"/>
    <mergeCell ref="B8:F8"/>
    <mergeCell ref="B9:F9"/>
    <mergeCell ref="A5:A6"/>
    <mergeCell ref="A10:A20"/>
    <mergeCell ref="B5:F6"/>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B5" sqref="B5:F6"/>
    </sheetView>
  </sheetViews>
  <sheetFormatPr defaultColWidth="9" defaultRowHeight="13.5" outlineLevelCol="5"/>
  <cols>
    <col min="1" max="1" width="12.25" style="1" customWidth="1"/>
    <col min="2" max="2" width="29.25" style="1" customWidth="1"/>
    <col min="3" max="3" width="8.75" style="1" customWidth="1"/>
    <col min="4" max="4" width="9.38333333333333" style="1" customWidth="1"/>
    <col min="5" max="5" width="12" style="1" customWidth="1"/>
    <col min="6" max="6" width="22.875" style="1" customWidth="1"/>
    <col min="7" max="16384" width="9" style="1"/>
  </cols>
  <sheetData>
    <row r="1" s="1" customFormat="1" ht="25" customHeight="1" spans="1:6">
      <c r="A1" s="3" t="s">
        <v>3937</v>
      </c>
      <c r="B1" s="3"/>
    </row>
    <row r="2" s="2" customFormat="1" ht="31.5" customHeight="1" spans="1:6">
      <c r="A2" s="4" t="s">
        <v>3938</v>
      </c>
      <c r="B2" s="5"/>
      <c r="C2" s="5"/>
      <c r="D2" s="5"/>
      <c r="E2" s="5"/>
      <c r="F2" s="5"/>
    </row>
    <row r="3" s="2" customFormat="1" ht="19.9" customHeight="1" spans="1:6">
      <c r="A3" s="6" t="s">
        <v>3851</v>
      </c>
      <c r="B3" s="7" t="s">
        <v>3939</v>
      </c>
      <c r="C3" s="7"/>
      <c r="D3" s="7"/>
      <c r="E3" s="6" t="s">
        <v>3853</v>
      </c>
      <c r="F3" s="6"/>
    </row>
    <row r="4" s="2" customFormat="1" ht="24" customHeight="1" spans="1:6">
      <c r="A4" s="8" t="s">
        <v>3854</v>
      </c>
      <c r="B4" s="8" t="s">
        <v>3940</v>
      </c>
      <c r="C4" s="9"/>
      <c r="D4" s="10"/>
      <c r="E4" s="8" t="s">
        <v>3856</v>
      </c>
      <c r="F4" s="8" t="s">
        <v>3939</v>
      </c>
    </row>
    <row r="5" s="2" customFormat="1" ht="19.15" customHeight="1" spans="1:6">
      <c r="A5" s="8" t="s">
        <v>3858</v>
      </c>
      <c r="B5" s="11" t="s">
        <v>3941</v>
      </c>
      <c r="C5" s="12"/>
      <c r="D5" s="12"/>
      <c r="E5" s="12"/>
      <c r="F5" s="13"/>
    </row>
    <row r="6" s="2" customFormat="1" ht="21" customHeight="1" spans="1:6">
      <c r="A6" s="8"/>
      <c r="B6" s="14"/>
      <c r="C6" s="15"/>
      <c r="D6" s="15"/>
      <c r="E6" s="15"/>
      <c r="F6" s="16"/>
    </row>
    <row r="7" s="2" customFormat="1" ht="93.75" customHeight="1" spans="1:6">
      <c r="A7" s="8" t="s">
        <v>3860</v>
      </c>
      <c r="B7" s="17" t="s">
        <v>3942</v>
      </c>
      <c r="C7" s="17"/>
      <c r="D7" s="17"/>
      <c r="E7" s="17"/>
      <c r="F7" s="17"/>
    </row>
    <row r="8" s="2" customFormat="1" ht="132.75" customHeight="1" spans="1:6">
      <c r="A8" s="8" t="s">
        <v>3862</v>
      </c>
      <c r="B8" s="17" t="s">
        <v>3943</v>
      </c>
      <c r="C8" s="17"/>
      <c r="D8" s="17"/>
      <c r="E8" s="17"/>
      <c r="F8" s="17"/>
    </row>
    <row r="9" s="2" customFormat="1" ht="134.25" customHeight="1" spans="1:6">
      <c r="A9" s="8" t="s">
        <v>3864</v>
      </c>
      <c r="B9" s="17" t="s">
        <v>3944</v>
      </c>
      <c r="C9" s="17"/>
      <c r="D9" s="17"/>
      <c r="E9" s="17"/>
      <c r="F9" s="17"/>
    </row>
    <row r="10" s="2" customFormat="1" ht="21.75" customHeight="1" spans="1:6">
      <c r="A10" s="8" t="s">
        <v>3866</v>
      </c>
      <c r="B10" s="8" t="s">
        <v>3867</v>
      </c>
      <c r="C10" s="9" t="s">
        <v>3945</v>
      </c>
      <c r="D10" s="8" t="s">
        <v>3869</v>
      </c>
      <c r="E10" s="8" t="s">
        <v>3870</v>
      </c>
      <c r="F10" s="9" t="s">
        <v>3871</v>
      </c>
    </row>
    <row r="11" s="2" customFormat="1" ht="18" customHeight="1" spans="1:6">
      <c r="A11" s="9"/>
      <c r="B11" s="18" t="s">
        <v>3946</v>
      </c>
      <c r="C11" s="9">
        <v>10</v>
      </c>
      <c r="D11" s="19" t="s">
        <v>3947</v>
      </c>
      <c r="E11" s="20" t="s">
        <v>3874</v>
      </c>
      <c r="F11" s="21">
        <v>2</v>
      </c>
    </row>
    <row r="12" s="2" customFormat="1" ht="18" customHeight="1" spans="1:6">
      <c r="A12" s="9"/>
      <c r="B12" s="22" t="s">
        <v>3948</v>
      </c>
      <c r="C12" s="9">
        <v>10</v>
      </c>
      <c r="D12" s="19" t="s">
        <v>3879</v>
      </c>
      <c r="E12" s="20" t="s">
        <v>3874</v>
      </c>
      <c r="F12" s="21" t="s">
        <v>3949</v>
      </c>
    </row>
    <row r="13" s="2" customFormat="1" ht="18" customHeight="1" spans="1:6">
      <c r="A13" s="9"/>
      <c r="B13" s="22" t="s">
        <v>3950</v>
      </c>
      <c r="C13" s="9">
        <v>20</v>
      </c>
      <c r="D13" s="23" t="s">
        <v>3951</v>
      </c>
      <c r="E13" s="9" t="s">
        <v>3882</v>
      </c>
      <c r="F13" s="21" t="s">
        <v>3952</v>
      </c>
    </row>
    <row r="14" s="2" customFormat="1" ht="18" customHeight="1" spans="1:6">
      <c r="A14" s="9"/>
      <c r="B14" s="22" t="s">
        <v>3953</v>
      </c>
      <c r="C14" s="9">
        <v>10</v>
      </c>
      <c r="D14" s="19" t="s">
        <v>3879</v>
      </c>
      <c r="E14" s="9" t="s">
        <v>3882</v>
      </c>
      <c r="F14" s="21">
        <v>10</v>
      </c>
    </row>
    <row r="15" s="2" customFormat="1" ht="18" customHeight="1" spans="1:6">
      <c r="A15" s="9"/>
      <c r="B15" s="24" t="s">
        <v>3954</v>
      </c>
      <c r="C15" s="9">
        <v>10</v>
      </c>
      <c r="D15" s="19" t="s">
        <v>3879</v>
      </c>
      <c r="E15" s="20" t="s">
        <v>3874</v>
      </c>
      <c r="F15" s="21" t="s">
        <v>3949</v>
      </c>
    </row>
    <row r="16" s="2" customFormat="1" ht="18" customHeight="1" spans="1:6">
      <c r="A16" s="9"/>
      <c r="B16" s="24" t="s">
        <v>3955</v>
      </c>
      <c r="C16" s="9">
        <v>10</v>
      </c>
      <c r="D16" s="9"/>
      <c r="E16" s="9" t="s">
        <v>3903</v>
      </c>
      <c r="F16" s="21" t="s">
        <v>3956</v>
      </c>
    </row>
    <row r="17" s="2" customFormat="1" ht="18" customHeight="1" spans="1:6">
      <c r="A17" s="9"/>
      <c r="B17" s="24" t="s">
        <v>3957</v>
      </c>
      <c r="C17" s="9">
        <v>20</v>
      </c>
      <c r="D17" s="19" t="s">
        <v>3947</v>
      </c>
      <c r="E17" s="20" t="s">
        <v>3874</v>
      </c>
      <c r="F17" s="21">
        <v>1</v>
      </c>
    </row>
    <row r="18" s="2" customFormat="1" ht="31" customHeight="1" spans="1:6">
      <c r="A18" s="9"/>
      <c r="B18" s="24" t="s">
        <v>3958</v>
      </c>
      <c r="C18" s="9">
        <v>10</v>
      </c>
      <c r="D18" s="9" t="s">
        <v>3879</v>
      </c>
      <c r="E18" s="20" t="s">
        <v>3874</v>
      </c>
      <c r="F18" s="21" t="s">
        <v>3949</v>
      </c>
    </row>
    <row r="19" s="2" customFormat="1" ht="18" customHeight="1" spans="1:6">
      <c r="A19" s="9"/>
      <c r="B19" s="24"/>
      <c r="C19" s="9"/>
      <c r="D19" s="9"/>
      <c r="E19" s="9"/>
      <c r="F19" s="9"/>
    </row>
  </sheetData>
  <mergeCells count="10">
    <mergeCell ref="A1:B1"/>
    <mergeCell ref="A2:F2"/>
    <mergeCell ref="B3:D3"/>
    <mergeCell ref="B4:D4"/>
    <mergeCell ref="B7:F7"/>
    <mergeCell ref="B8:F8"/>
    <mergeCell ref="B9:F9"/>
    <mergeCell ref="A5:A6"/>
    <mergeCell ref="A10:A19"/>
    <mergeCell ref="B5:F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H88"/>
  <sheetViews>
    <sheetView showZeros="0" topLeftCell="A4" workbookViewId="0">
      <selection activeCell="B38" sqref="B38"/>
    </sheetView>
  </sheetViews>
  <sheetFormatPr defaultColWidth="9" defaultRowHeight="14.25" outlineLevelCol="7"/>
  <cols>
    <col min="1" max="1" width="38.6333333333333" style="342" customWidth="1"/>
    <col min="2" max="2" width="13.1333333333333" style="342" customWidth="1"/>
    <col min="3" max="3" width="47.1333333333333" style="343" customWidth="1"/>
    <col min="4" max="4" width="13.25" style="343" customWidth="1"/>
    <col min="5" max="5" width="9" style="343" customWidth="1"/>
    <col min="6" max="6" width="25.25" style="343" customWidth="1"/>
    <col min="7" max="16384" width="9" style="343"/>
  </cols>
  <sheetData>
    <row r="1" ht="20.25" customHeight="1" spans="1:8">
      <c r="A1" s="3" t="s">
        <v>2453</v>
      </c>
      <c r="B1" s="3"/>
      <c r="C1" s="3"/>
      <c r="D1" s="3"/>
    </row>
    <row r="2" ht="38.25" customHeight="1" spans="1:8">
      <c r="A2" s="197" t="s">
        <v>2454</v>
      </c>
      <c r="B2" s="197"/>
      <c r="C2" s="197"/>
      <c r="D2" s="197"/>
    </row>
    <row r="3" ht="20.25" customHeight="1" spans="1:8">
      <c r="A3" s="530"/>
      <c r="B3" s="530"/>
      <c r="D3" s="344" t="s">
        <v>2</v>
      </c>
    </row>
    <row r="4" ht="24" customHeight="1" spans="1:8">
      <c r="A4" s="345" t="s">
        <v>2455</v>
      </c>
      <c r="B4" s="345" t="s">
        <v>74</v>
      </c>
      <c r="C4" s="345" t="s">
        <v>2456</v>
      </c>
      <c r="D4" s="345" t="s">
        <v>74</v>
      </c>
    </row>
    <row r="5" ht="19.5" customHeight="1" spans="1:8">
      <c r="A5" s="334" t="s">
        <v>2457</v>
      </c>
      <c r="B5" s="531">
        <f>B6++B10+B33</f>
        <v>405490</v>
      </c>
      <c r="C5" s="334" t="s">
        <v>2458</v>
      </c>
      <c r="D5" s="531"/>
    </row>
    <row r="6" ht="19.5" customHeight="1" spans="1:8">
      <c r="A6" s="347" t="s">
        <v>2459</v>
      </c>
      <c r="B6" s="350">
        <f>SUM(B7:B9)</f>
        <v>2275</v>
      </c>
      <c r="C6" s="347" t="s">
        <v>2460</v>
      </c>
      <c r="D6" s="531"/>
    </row>
    <row r="7" ht="18" customHeight="1" spans="1:8">
      <c r="A7" s="347" t="s">
        <v>2461</v>
      </c>
      <c r="B7" s="350">
        <v>1680</v>
      </c>
      <c r="C7" s="347" t="s">
        <v>2462</v>
      </c>
      <c r="D7" s="350"/>
      <c r="H7" s="532"/>
    </row>
    <row r="8" ht="18" customHeight="1" spans="1:8">
      <c r="A8" s="347" t="s">
        <v>2463</v>
      </c>
      <c r="B8" s="350">
        <v>266</v>
      </c>
      <c r="C8" s="347" t="s">
        <v>2464</v>
      </c>
      <c r="D8" s="350"/>
      <c r="H8" s="532"/>
    </row>
    <row r="9" ht="17.25" customHeight="1" spans="1:8">
      <c r="A9" s="347" t="s">
        <v>2465</v>
      </c>
      <c r="B9" s="350">
        <v>329</v>
      </c>
      <c r="C9" s="347" t="s">
        <v>2466</v>
      </c>
      <c r="D9" s="350"/>
      <c r="H9" s="532"/>
    </row>
    <row r="10" ht="17.25" customHeight="1" spans="1:8">
      <c r="A10" s="347" t="s">
        <v>2467</v>
      </c>
      <c r="B10" s="350">
        <f>SUM(B11:B32)</f>
        <v>336747</v>
      </c>
      <c r="C10" s="347" t="s">
        <v>2468</v>
      </c>
      <c r="D10" s="350"/>
      <c r="H10" s="532"/>
    </row>
    <row r="11" ht="17.25" customHeight="1" spans="1:8">
      <c r="A11" s="533" t="s">
        <v>2469</v>
      </c>
      <c r="B11" s="296">
        <v>1577</v>
      </c>
      <c r="C11" s="189" t="s">
        <v>2470</v>
      </c>
      <c r="D11" s="350"/>
      <c r="H11" s="532"/>
    </row>
    <row r="12" ht="17.25" customHeight="1" spans="1:8">
      <c r="A12" s="533" t="s">
        <v>2471</v>
      </c>
      <c r="B12" s="296">
        <v>59793</v>
      </c>
      <c r="C12" s="189" t="s">
        <v>2472</v>
      </c>
      <c r="D12" s="350"/>
      <c r="H12" s="532"/>
    </row>
    <row r="13" ht="17.25" customHeight="1" spans="1:8">
      <c r="A13" s="533" t="s">
        <v>2473</v>
      </c>
      <c r="B13" s="296">
        <v>40354</v>
      </c>
      <c r="C13" s="189" t="s">
        <v>2474</v>
      </c>
      <c r="D13" s="350"/>
      <c r="H13" s="532"/>
    </row>
    <row r="14" ht="17.25" customHeight="1" spans="1:8">
      <c r="A14" s="533" t="s">
        <v>2475</v>
      </c>
      <c r="B14" s="296">
        <v>14719</v>
      </c>
      <c r="C14" s="189" t="s">
        <v>2476</v>
      </c>
      <c r="D14" s="350"/>
      <c r="H14" s="532"/>
    </row>
    <row r="15" ht="17.25" customHeight="1" spans="1:8">
      <c r="A15" s="533" t="s">
        <v>2477</v>
      </c>
      <c r="B15" s="296">
        <v>1743</v>
      </c>
      <c r="C15" s="189" t="s">
        <v>2478</v>
      </c>
      <c r="D15" s="350"/>
      <c r="H15" s="532"/>
    </row>
    <row r="16" ht="17.25" customHeight="1" spans="1:8">
      <c r="A16" s="533" t="s">
        <v>2479</v>
      </c>
      <c r="B16" s="296">
        <v>22368</v>
      </c>
      <c r="C16" s="189" t="s">
        <v>2480</v>
      </c>
      <c r="D16" s="350"/>
      <c r="H16" s="532"/>
    </row>
    <row r="17" ht="17.25" customHeight="1" spans="1:8">
      <c r="A17" s="533" t="s">
        <v>2481</v>
      </c>
      <c r="B17" s="296">
        <v>17090</v>
      </c>
      <c r="C17" s="189" t="s">
        <v>2482</v>
      </c>
      <c r="D17" s="350"/>
      <c r="H17" s="532"/>
    </row>
    <row r="18" ht="17.25" customHeight="1" spans="1:8">
      <c r="A18" s="533" t="s">
        <v>2483</v>
      </c>
      <c r="B18" s="534">
        <v>50064</v>
      </c>
      <c r="C18" s="189" t="s">
        <v>2484</v>
      </c>
      <c r="D18" s="351"/>
      <c r="H18" s="532"/>
    </row>
    <row r="19" ht="17.25" customHeight="1" spans="1:8">
      <c r="A19" s="533" t="s">
        <v>2485</v>
      </c>
      <c r="B19" s="296">
        <v>101</v>
      </c>
      <c r="C19" s="189" t="s">
        <v>2486</v>
      </c>
      <c r="D19" s="351"/>
      <c r="H19" s="532"/>
    </row>
    <row r="20" ht="17.25" customHeight="1" spans="1:8">
      <c r="A20" s="533" t="s">
        <v>2487</v>
      </c>
      <c r="B20" s="296">
        <v>2268</v>
      </c>
      <c r="C20" s="189" t="s">
        <v>2488</v>
      </c>
      <c r="D20" s="351"/>
      <c r="H20" s="532"/>
    </row>
    <row r="21" ht="17.25" customHeight="1" spans="1:8">
      <c r="A21" s="533" t="s">
        <v>2489</v>
      </c>
      <c r="B21" s="296">
        <v>24585</v>
      </c>
      <c r="C21" s="189" t="s">
        <v>2490</v>
      </c>
      <c r="D21" s="351"/>
      <c r="H21" s="532"/>
    </row>
    <row r="22" ht="17.25" customHeight="1" spans="1:8">
      <c r="A22" s="533" t="s">
        <v>2491</v>
      </c>
      <c r="B22" s="296">
        <v>71</v>
      </c>
      <c r="C22" s="189" t="s">
        <v>2492</v>
      </c>
      <c r="D22" s="351"/>
      <c r="H22" s="532"/>
    </row>
    <row r="23" ht="17.25" customHeight="1" spans="1:8">
      <c r="A23" s="533" t="s">
        <v>2493</v>
      </c>
      <c r="B23" s="296">
        <v>1044</v>
      </c>
      <c r="C23" s="189" t="s">
        <v>2494</v>
      </c>
      <c r="D23" s="351"/>
      <c r="H23" s="532"/>
    </row>
    <row r="24" ht="17.25" customHeight="1" spans="1:8">
      <c r="A24" s="533" t="s">
        <v>2495</v>
      </c>
      <c r="B24" s="535">
        <v>26855</v>
      </c>
      <c r="C24" s="189" t="s">
        <v>2496</v>
      </c>
      <c r="D24" s="351"/>
      <c r="H24" s="532"/>
    </row>
    <row r="25" ht="17.25" customHeight="1" spans="1:8">
      <c r="A25" s="533" t="s">
        <v>2497</v>
      </c>
      <c r="B25" s="296">
        <v>10325</v>
      </c>
      <c r="C25" s="189" t="s">
        <v>2498</v>
      </c>
      <c r="D25" s="351"/>
      <c r="H25" s="532"/>
    </row>
    <row r="26" ht="17.25" customHeight="1" spans="1:8">
      <c r="A26" s="533" t="s">
        <v>2499</v>
      </c>
      <c r="B26" s="296">
        <v>7965</v>
      </c>
      <c r="C26" s="189" t="s">
        <v>2500</v>
      </c>
      <c r="D26" s="350"/>
      <c r="H26" s="532"/>
    </row>
    <row r="27" ht="17.25" customHeight="1" spans="1:8">
      <c r="A27" s="533" t="s">
        <v>2501</v>
      </c>
      <c r="B27" s="296">
        <v>42261</v>
      </c>
      <c r="C27" s="189" t="s">
        <v>2502</v>
      </c>
      <c r="D27" s="350"/>
      <c r="H27" s="532"/>
    </row>
    <row r="28" ht="17.25" customHeight="1" spans="1:8">
      <c r="A28" s="533" t="s">
        <v>2503</v>
      </c>
      <c r="B28" s="296">
        <v>3898</v>
      </c>
      <c r="C28" s="189" t="s">
        <v>2504</v>
      </c>
      <c r="D28" s="350"/>
      <c r="H28" s="532"/>
    </row>
    <row r="29" ht="17.25" customHeight="1" spans="1:8">
      <c r="A29" s="533" t="s">
        <v>2505</v>
      </c>
      <c r="B29" s="296">
        <v>409</v>
      </c>
      <c r="C29" s="189" t="s">
        <v>2506</v>
      </c>
      <c r="D29" s="350"/>
      <c r="H29" s="532"/>
    </row>
    <row r="30" ht="17.25" customHeight="1" spans="1:8">
      <c r="A30" s="533" t="s">
        <v>2507</v>
      </c>
      <c r="B30" s="296">
        <v>1500</v>
      </c>
      <c r="C30" s="189" t="s">
        <v>2508</v>
      </c>
      <c r="D30" s="350"/>
    </row>
    <row r="31" ht="17.25" customHeight="1" spans="1:8">
      <c r="A31" s="533" t="s">
        <v>2509</v>
      </c>
      <c r="B31" s="296">
        <v>7000</v>
      </c>
      <c r="C31" s="189" t="s">
        <v>2510</v>
      </c>
      <c r="D31" s="350"/>
    </row>
    <row r="32" ht="17.25" customHeight="1" spans="1:8">
      <c r="A32" s="533" t="s">
        <v>2511</v>
      </c>
      <c r="B32" s="296">
        <v>757</v>
      </c>
      <c r="C32" s="189"/>
      <c r="D32" s="350"/>
    </row>
    <row r="33" ht="17.25" customHeight="1" spans="1:4">
      <c r="A33" s="347" t="s">
        <v>2512</v>
      </c>
      <c r="B33" s="187">
        <f>SUM(B34:B51)</f>
        <v>66468</v>
      </c>
      <c r="C33" s="347" t="s">
        <v>2513</v>
      </c>
      <c r="D33" s="350"/>
    </row>
    <row r="34" ht="17.25" customHeight="1" spans="1:4">
      <c r="A34" s="189" t="s">
        <v>2514</v>
      </c>
      <c r="B34" s="187"/>
      <c r="C34" s="347" t="s">
        <v>2514</v>
      </c>
      <c r="D34" s="350"/>
    </row>
    <row r="35" ht="17.25" customHeight="1" spans="1:4">
      <c r="A35" s="189" t="s">
        <v>2515</v>
      </c>
      <c r="B35" s="296">
        <v>1585</v>
      </c>
      <c r="C35" s="347" t="s">
        <v>2515</v>
      </c>
      <c r="D35" s="536"/>
    </row>
    <row r="36" ht="20.1" customHeight="1" spans="1:4">
      <c r="A36" s="189" t="s">
        <v>2516</v>
      </c>
      <c r="B36" s="187">
        <v>0</v>
      </c>
      <c r="C36" s="347" t="s">
        <v>2516</v>
      </c>
      <c r="D36" s="537"/>
    </row>
    <row r="37" ht="20.1" customHeight="1" spans="1:4">
      <c r="A37" s="189" t="s">
        <v>2517</v>
      </c>
      <c r="B37" s="535">
        <v>829</v>
      </c>
      <c r="C37" s="347" t="s">
        <v>2518</v>
      </c>
      <c r="D37" s="351"/>
    </row>
    <row r="38" ht="20.1" customHeight="1" spans="1:4">
      <c r="A38" s="189" t="s">
        <v>2519</v>
      </c>
      <c r="B38" s="535">
        <v>1800</v>
      </c>
      <c r="C38" s="347" t="s">
        <v>2519</v>
      </c>
      <c r="D38" s="351"/>
    </row>
    <row r="39" ht="20.1" customHeight="1" spans="1:4">
      <c r="A39" s="189" t="s">
        <v>2520</v>
      </c>
      <c r="B39" s="535">
        <v>467</v>
      </c>
      <c r="C39" s="347" t="s">
        <v>2521</v>
      </c>
      <c r="D39" s="351"/>
    </row>
    <row r="40" ht="20.1" customHeight="1" spans="1:4">
      <c r="A40" s="189" t="s">
        <v>2522</v>
      </c>
      <c r="B40" s="535">
        <v>7873</v>
      </c>
      <c r="C40" s="347" t="s">
        <v>2522</v>
      </c>
      <c r="D40" s="351"/>
    </row>
    <row r="41" ht="20.1" customHeight="1" spans="1:4">
      <c r="A41" s="189" t="s">
        <v>2523</v>
      </c>
      <c r="B41" s="187"/>
      <c r="C41" s="347" t="s">
        <v>2523</v>
      </c>
      <c r="D41" s="351"/>
    </row>
    <row r="42" ht="20.1" customHeight="1" spans="1:4">
      <c r="A42" s="189" t="s">
        <v>2524</v>
      </c>
      <c r="B42" s="535">
        <v>18519</v>
      </c>
      <c r="C42" s="347" t="s">
        <v>2524</v>
      </c>
      <c r="D42" s="351"/>
    </row>
    <row r="43" ht="20.1" customHeight="1" spans="1:4">
      <c r="A43" s="189" t="s">
        <v>2525</v>
      </c>
      <c r="B43" s="535">
        <v>21896</v>
      </c>
      <c r="C43" s="347" t="s">
        <v>2525</v>
      </c>
      <c r="D43" s="351"/>
    </row>
    <row r="44" ht="20.1" customHeight="1" spans="1:4">
      <c r="A44" s="189" t="s">
        <v>2526</v>
      </c>
      <c r="B44" s="535">
        <v>694</v>
      </c>
      <c r="C44" s="347" t="s">
        <v>2526</v>
      </c>
      <c r="D44" s="351"/>
    </row>
    <row r="45" ht="20.1" customHeight="1" spans="1:4">
      <c r="A45" s="189" t="s">
        <v>2527</v>
      </c>
      <c r="B45" s="535">
        <v>1436</v>
      </c>
      <c r="C45" s="347" t="s">
        <v>2527</v>
      </c>
      <c r="D45" s="351"/>
    </row>
    <row r="46" ht="20.1" customHeight="1" spans="1:4">
      <c r="A46" s="189" t="s">
        <v>2528</v>
      </c>
      <c r="B46" s="187">
        <v>0</v>
      </c>
      <c r="C46" s="347" t="s">
        <v>2528</v>
      </c>
      <c r="D46" s="351"/>
    </row>
    <row r="47" ht="20.1" customHeight="1" spans="1:4">
      <c r="A47" s="189" t="s">
        <v>2529</v>
      </c>
      <c r="B47" s="535">
        <v>2727</v>
      </c>
      <c r="C47" s="347" t="s">
        <v>2529</v>
      </c>
      <c r="D47" s="351"/>
    </row>
    <row r="48" ht="20.1" customHeight="1" spans="1:4">
      <c r="A48" s="189" t="s">
        <v>2530</v>
      </c>
      <c r="B48" s="535">
        <v>5229</v>
      </c>
      <c r="C48" s="347" t="s">
        <v>2530</v>
      </c>
      <c r="D48" s="351"/>
    </row>
    <row r="49" ht="20.1" customHeight="1" spans="1:4">
      <c r="A49" s="189" t="s">
        <v>2531</v>
      </c>
      <c r="B49" s="187"/>
      <c r="C49" s="347" t="s">
        <v>2531</v>
      </c>
      <c r="D49" s="351"/>
    </row>
    <row r="50" ht="20.1" customHeight="1" spans="1:4">
      <c r="A50" s="189" t="s">
        <v>2532</v>
      </c>
      <c r="B50" s="535">
        <v>3323</v>
      </c>
      <c r="C50" s="347" t="s">
        <v>2533</v>
      </c>
      <c r="D50" s="351"/>
    </row>
    <row r="51" ht="20.1" customHeight="1" spans="1:4">
      <c r="A51" s="189" t="s">
        <v>2534</v>
      </c>
      <c r="B51" s="535">
        <v>90</v>
      </c>
      <c r="C51" s="347" t="s">
        <v>2535</v>
      </c>
      <c r="D51" s="351"/>
    </row>
    <row r="52" ht="20.1" customHeight="1" spans="1:4">
      <c r="A52" s="538" t="s">
        <v>2536</v>
      </c>
      <c r="B52" s="538"/>
      <c r="C52" s="538"/>
      <c r="D52" s="538"/>
    </row>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sheetData>
  <mergeCells count="3">
    <mergeCell ref="A1:D1"/>
    <mergeCell ref="A2:D2"/>
    <mergeCell ref="A52:D52"/>
  </mergeCells>
  <printOptions horizontalCentered="1"/>
  <pageMargins left="0.15748031496063" right="0.15748031496063" top="0.511811023622047" bottom="0.551181102362205" header="0.31496062992126" footer="0.31496062992126"/>
  <pageSetup paperSize="9" scale="85" orientation="portrait" blackAndWhite="1"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56"/>
  <sheetViews>
    <sheetView workbookViewId="0">
      <selection activeCell="D10" sqref="D10"/>
    </sheetView>
  </sheetViews>
  <sheetFormatPr defaultColWidth="9" defaultRowHeight="13.5" outlineLevelCol="2"/>
  <cols>
    <col min="1" max="1" width="34" style="331" customWidth="1"/>
    <col min="2" max="2" width="22.75" style="331" customWidth="1"/>
    <col min="3" max="3" width="24.75" style="331" customWidth="1"/>
    <col min="4" max="16384" width="9" style="331"/>
  </cols>
  <sheetData>
    <row r="1" ht="18" spans="1:3">
      <c r="A1" s="3" t="s">
        <v>2537</v>
      </c>
      <c r="B1" s="3"/>
      <c r="C1" s="3"/>
    </row>
    <row r="2" ht="25.5" customHeight="1" spans="1:3">
      <c r="A2" s="197" t="s">
        <v>2538</v>
      </c>
      <c r="B2" s="197"/>
      <c r="C2" s="197"/>
    </row>
    <row r="3" ht="20.25" customHeight="1" spans="1:3">
      <c r="A3" s="271" t="s">
        <v>2539</v>
      </c>
      <c r="B3" s="271"/>
      <c r="C3" s="271"/>
    </row>
    <row r="4" ht="14.25" customHeight="1" spans="1:3">
      <c r="A4" s="272"/>
      <c r="B4" s="272"/>
      <c r="C4" s="520" t="s">
        <v>2</v>
      </c>
    </row>
    <row r="5" ht="21.95" customHeight="1" spans="1:3">
      <c r="A5" s="332"/>
      <c r="B5" s="333" t="s">
        <v>71</v>
      </c>
      <c r="C5" s="322" t="s">
        <v>74</v>
      </c>
    </row>
    <row r="6" s="330" customFormat="1" ht="21.95" customHeight="1" spans="1:3">
      <c r="A6" s="334" t="s">
        <v>2540</v>
      </c>
      <c r="B6" s="335"/>
      <c r="C6" s="335"/>
    </row>
    <row r="7" s="330" customFormat="1" ht="18.95" customHeight="1" spans="1:3">
      <c r="A7" s="247" t="s">
        <v>2541</v>
      </c>
      <c r="B7" s="336"/>
      <c r="C7" s="336"/>
    </row>
    <row r="8" s="330" customFormat="1" ht="18.95" customHeight="1" spans="1:3">
      <c r="A8" s="247" t="s">
        <v>2542</v>
      </c>
      <c r="B8" s="336"/>
      <c r="C8" s="336"/>
    </row>
    <row r="9" s="330" customFormat="1" ht="18.95" customHeight="1" spans="1:3">
      <c r="A9" s="247" t="s">
        <v>2543</v>
      </c>
      <c r="B9" s="336"/>
      <c r="C9" s="336"/>
    </row>
    <row r="10" ht="18.95" customHeight="1" spans="1:3">
      <c r="A10" s="247" t="s">
        <v>2544</v>
      </c>
      <c r="B10" s="336"/>
      <c r="C10" s="336"/>
    </row>
    <row r="11" s="330" customFormat="1" ht="18.95" customHeight="1" spans="1:3">
      <c r="A11" s="247" t="s">
        <v>2545</v>
      </c>
      <c r="B11" s="336"/>
      <c r="C11" s="336"/>
    </row>
    <row r="12" ht="18.95" customHeight="1" spans="1:3">
      <c r="A12" s="247" t="s">
        <v>2546</v>
      </c>
      <c r="B12" s="336"/>
      <c r="C12" s="336"/>
    </row>
    <row r="13" ht="18.95" customHeight="1" spans="1:3">
      <c r="A13" s="247" t="s">
        <v>2547</v>
      </c>
      <c r="B13" s="336"/>
      <c r="C13" s="336"/>
    </row>
    <row r="14" ht="18.95" customHeight="1" spans="1:3">
      <c r="A14" s="247" t="s">
        <v>2548</v>
      </c>
      <c r="B14" s="336"/>
      <c r="C14" s="336"/>
    </row>
    <row r="15" ht="18.95" customHeight="1" spans="1:3">
      <c r="A15" s="247" t="s">
        <v>2549</v>
      </c>
      <c r="B15" s="336"/>
      <c r="C15" s="336"/>
    </row>
    <row r="16" ht="18.95" customHeight="1" spans="1:3">
      <c r="A16" s="247" t="s">
        <v>2550</v>
      </c>
      <c r="B16" s="336"/>
      <c r="C16" s="336"/>
    </row>
    <row r="17" ht="18.95" customHeight="1" spans="1:3">
      <c r="A17" s="247" t="s">
        <v>2551</v>
      </c>
      <c r="B17" s="336"/>
      <c r="C17" s="336"/>
    </row>
    <row r="18" ht="18.95" customHeight="1" spans="1:3">
      <c r="A18" s="247" t="s">
        <v>2552</v>
      </c>
      <c r="B18" s="336"/>
      <c r="C18" s="336"/>
    </row>
    <row r="19" s="330" customFormat="1" ht="18.95" customHeight="1" spans="1:3">
      <c r="A19" s="247" t="s">
        <v>2553</v>
      </c>
      <c r="B19" s="336"/>
      <c r="C19" s="336"/>
    </row>
    <row r="20" s="330" customFormat="1" ht="18.95" customHeight="1" spans="1:3">
      <c r="A20" s="247" t="s">
        <v>2554</v>
      </c>
      <c r="B20" s="336"/>
      <c r="C20" s="336"/>
    </row>
    <row r="21" s="330" customFormat="1" ht="18.95" customHeight="1" spans="1:3">
      <c r="A21" s="247" t="s">
        <v>2555</v>
      </c>
      <c r="B21" s="336"/>
      <c r="C21" s="336"/>
    </row>
    <row r="22" s="330" customFormat="1" ht="18.95" customHeight="1" spans="1:3">
      <c r="A22" s="247" t="s">
        <v>2556</v>
      </c>
      <c r="B22" s="336"/>
      <c r="C22" s="336"/>
    </row>
    <row r="23" s="330" customFormat="1" ht="18.95" customHeight="1" spans="1:3">
      <c r="A23" s="247" t="s">
        <v>2557</v>
      </c>
      <c r="B23" s="336"/>
      <c r="C23" s="336"/>
    </row>
    <row r="24" s="330" customFormat="1" ht="18.95" customHeight="1" spans="1:3">
      <c r="A24" s="247" t="s">
        <v>2558</v>
      </c>
      <c r="B24" s="336"/>
      <c r="C24" s="336"/>
    </row>
    <row r="25" s="330" customFormat="1" ht="18.95" customHeight="1" spans="1:3">
      <c r="A25" s="247" t="s">
        <v>2559</v>
      </c>
      <c r="B25" s="336"/>
      <c r="C25" s="336"/>
    </row>
    <row r="26" s="330" customFormat="1" ht="18.95" customHeight="1" spans="1:3">
      <c r="A26" s="247" t="s">
        <v>2560</v>
      </c>
      <c r="B26" s="336"/>
      <c r="C26" s="336"/>
    </row>
    <row r="27" s="330" customFormat="1" ht="18.95" customHeight="1" spans="1:3">
      <c r="A27" s="247" t="s">
        <v>2561</v>
      </c>
      <c r="B27" s="336"/>
      <c r="C27" s="336"/>
    </row>
    <row r="28" s="330" customFormat="1" ht="18.95" customHeight="1" spans="1:3">
      <c r="A28" s="247" t="s">
        <v>2562</v>
      </c>
      <c r="B28" s="336"/>
      <c r="C28" s="336"/>
    </row>
    <row r="29" s="330" customFormat="1" ht="18.95" customHeight="1" spans="1:3">
      <c r="A29" s="247" t="s">
        <v>2563</v>
      </c>
      <c r="B29" s="336"/>
      <c r="C29" s="336"/>
    </row>
    <row r="30" s="330" customFormat="1" ht="18.95" customHeight="1" spans="1:3">
      <c r="A30" s="247" t="s">
        <v>2564</v>
      </c>
      <c r="B30" s="336"/>
      <c r="C30" s="336"/>
    </row>
    <row r="31" s="330" customFormat="1" ht="18.95" customHeight="1" spans="1:3">
      <c r="A31" s="247" t="s">
        <v>2565</v>
      </c>
      <c r="B31" s="336"/>
      <c r="C31" s="336"/>
    </row>
    <row r="32" s="330" customFormat="1" ht="18.95" customHeight="1" spans="1:3">
      <c r="A32" s="247" t="s">
        <v>2566</v>
      </c>
      <c r="B32" s="336"/>
      <c r="C32" s="336"/>
    </row>
    <row r="33" s="330" customFormat="1" ht="18.95" customHeight="1" spans="1:3">
      <c r="A33" s="247" t="s">
        <v>2567</v>
      </c>
      <c r="B33" s="336"/>
      <c r="C33" s="336"/>
    </row>
    <row r="34" s="330" customFormat="1" ht="18.95" customHeight="1" spans="1:3">
      <c r="A34" s="247" t="s">
        <v>2568</v>
      </c>
      <c r="B34" s="336"/>
      <c r="C34" s="336"/>
    </row>
    <row r="35" s="330" customFormat="1" ht="18.95" customHeight="1" spans="1:3">
      <c r="A35" s="247" t="s">
        <v>2569</v>
      </c>
      <c r="B35" s="336"/>
      <c r="C35" s="336"/>
    </row>
    <row r="36" s="330" customFormat="1" ht="18.95" customHeight="1" spans="1:3">
      <c r="A36" s="249" t="s">
        <v>2570</v>
      </c>
      <c r="B36" s="337"/>
      <c r="C36" s="337"/>
    </row>
    <row r="37" s="330" customFormat="1" ht="18.95" customHeight="1" spans="1:3">
      <c r="A37" s="249" t="s">
        <v>2571</v>
      </c>
      <c r="B37" s="336"/>
      <c r="C37" s="336"/>
    </row>
    <row r="38" s="524" customFormat="1" ht="18.95" customHeight="1" spans="1:3">
      <c r="A38" s="252" t="s">
        <v>2572</v>
      </c>
      <c r="B38" s="336"/>
      <c r="C38" s="336"/>
    </row>
    <row r="39" s="524" customFormat="1" ht="18.95" customHeight="1" spans="1:3">
      <c r="A39" s="338" t="s">
        <v>2573</v>
      </c>
      <c r="B39" s="338"/>
      <c r="C39" s="338"/>
    </row>
    <row r="40" s="524" customFormat="1" ht="14.25" customHeight="1" spans="1:3">
      <c r="A40" s="526"/>
      <c r="B40" s="527"/>
      <c r="C40" s="527"/>
    </row>
    <row r="41" s="524" customFormat="1" ht="14.25" customHeight="1" spans="1:3">
      <c r="A41" s="526"/>
      <c r="B41" s="527"/>
      <c r="C41" s="527"/>
    </row>
    <row r="42" s="524" customFormat="1" ht="14.25" customHeight="1" spans="1:3">
      <c r="A42" s="526"/>
      <c r="B42" s="527"/>
      <c r="C42" s="527"/>
    </row>
    <row r="43" s="524" customFormat="1" ht="14.25" customHeight="1" spans="1:3">
      <c r="A43" s="526"/>
      <c r="B43" s="527"/>
      <c r="C43" s="527"/>
    </row>
    <row r="44" s="524" customFormat="1" ht="14.25" customHeight="1" spans="1:3">
      <c r="A44" s="526"/>
      <c r="B44" s="527"/>
      <c r="C44" s="527"/>
    </row>
    <row r="45" s="524" customFormat="1" ht="14.25" customHeight="1" spans="1:3">
      <c r="A45" s="528"/>
      <c r="B45" s="527"/>
      <c r="C45" s="527"/>
    </row>
    <row r="46" s="524" customFormat="1" ht="14.25" customHeight="1" spans="1:3">
      <c r="A46" s="526"/>
      <c r="B46" s="527"/>
      <c r="C46" s="527"/>
    </row>
    <row r="47" s="524" customFormat="1" ht="14.25" customHeight="1" spans="1:3">
      <c r="A47" s="526"/>
      <c r="B47" s="527"/>
      <c r="C47" s="527"/>
    </row>
    <row r="48" s="524" customFormat="1" ht="14.25" customHeight="1" spans="1:3">
      <c r="A48" s="526"/>
      <c r="B48" s="527"/>
      <c r="C48" s="527"/>
    </row>
    <row r="49" s="524" customFormat="1" ht="14.25" customHeight="1" spans="1:3">
      <c r="A49" s="526"/>
      <c r="B49" s="527"/>
      <c r="C49" s="527"/>
    </row>
    <row r="50" s="524" customFormat="1" ht="14.25" customHeight="1" spans="1:3">
      <c r="A50" s="526"/>
      <c r="B50" s="527"/>
      <c r="C50" s="527"/>
    </row>
    <row r="51" s="524" customFormat="1" ht="14.25" customHeight="1" spans="1:3">
      <c r="A51" s="526"/>
      <c r="B51" s="527"/>
      <c r="C51" s="527"/>
    </row>
    <row r="52" s="525" customFormat="1" ht="14.25" customHeight="1" spans="1:3">
      <c r="A52" s="528"/>
      <c r="B52" s="527"/>
      <c r="C52" s="529" t="s">
        <v>36</v>
      </c>
    </row>
    <row r="53" s="525" customFormat="1"/>
    <row r="54" s="525" customFormat="1"/>
    <row r="55" s="525" customFormat="1"/>
    <row r="56" s="525" customFormat="1"/>
  </sheetData>
  <mergeCells count="4">
    <mergeCell ref="A1:C1"/>
    <mergeCell ref="A2:C2"/>
    <mergeCell ref="A3:C3"/>
    <mergeCell ref="A39:C39"/>
  </mergeCells>
  <printOptions horizontalCentered="1"/>
  <pageMargins left="0.31496062992126" right="0.31496062992126" top="0.393700787401575" bottom="0.196850393700787" header="0.31496062992126" footer="0.31496062992126"/>
  <pageSetup paperSize="9" fitToHeight="0" orientation="portrait" blackAndWhite="1"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C174"/>
  <sheetViews>
    <sheetView showZeros="0" workbookViewId="0">
      <selection activeCell="G12" sqref="G12"/>
    </sheetView>
  </sheetViews>
  <sheetFormatPr defaultColWidth="10" defaultRowHeight="13.5" outlineLevelCol="2"/>
  <cols>
    <col min="1" max="1" width="44.75" style="518" customWidth="1"/>
    <col min="2" max="3" width="17.1333333333333" style="319" customWidth="1"/>
    <col min="4" max="16384" width="10" style="319"/>
  </cols>
  <sheetData>
    <row r="1" ht="18" spans="1:3">
      <c r="A1" s="3" t="s">
        <v>2574</v>
      </c>
      <c r="B1" s="3"/>
      <c r="C1" s="3"/>
    </row>
    <row r="2" ht="24" spans="1:3">
      <c r="A2" s="197" t="s">
        <v>2538</v>
      </c>
      <c r="B2" s="197"/>
      <c r="C2" s="197"/>
    </row>
    <row r="3" spans="1:3">
      <c r="A3" s="271" t="s">
        <v>2575</v>
      </c>
      <c r="B3" s="271"/>
      <c r="C3" s="271"/>
    </row>
    <row r="4" ht="20.25" customHeight="1" spans="1:3">
      <c r="A4" s="519"/>
      <c r="B4" s="520"/>
      <c r="C4" s="520" t="s">
        <v>2</v>
      </c>
    </row>
    <row r="5" ht="24" customHeight="1" spans="1:3">
      <c r="A5" s="321"/>
      <c r="B5" s="322" t="s">
        <v>71</v>
      </c>
      <c r="C5" s="322" t="s">
        <v>74</v>
      </c>
    </row>
    <row r="6" ht="23.1" customHeight="1" spans="1:3">
      <c r="A6" s="334" t="s">
        <v>2540</v>
      </c>
      <c r="B6" s="322"/>
      <c r="C6" s="322"/>
    </row>
    <row r="7" ht="20.1" customHeight="1" spans="1:3">
      <c r="A7" s="325" t="s">
        <v>2576</v>
      </c>
      <c r="B7" s="521"/>
      <c r="C7" s="521"/>
    </row>
    <row r="8" ht="20.1" customHeight="1" spans="1:3">
      <c r="A8" s="325" t="s">
        <v>2577</v>
      </c>
      <c r="B8" s="521"/>
      <c r="C8" s="521"/>
    </row>
    <row r="9" ht="20.1" customHeight="1" spans="1:3">
      <c r="A9" s="325" t="s">
        <v>2578</v>
      </c>
      <c r="B9" s="521"/>
      <c r="C9" s="521"/>
    </row>
    <row r="10" ht="20.1" customHeight="1" spans="1:3">
      <c r="A10" s="325" t="s">
        <v>2579</v>
      </c>
      <c r="B10" s="521"/>
      <c r="C10" s="521"/>
    </row>
    <row r="11" ht="20.1" customHeight="1" spans="1:3">
      <c r="A11" s="325" t="s">
        <v>2580</v>
      </c>
      <c r="B11" s="521"/>
      <c r="C11" s="521"/>
    </row>
    <row r="12" ht="20.1" customHeight="1" spans="1:3">
      <c r="A12" s="325" t="s">
        <v>2581</v>
      </c>
      <c r="B12" s="521"/>
      <c r="C12" s="521"/>
    </row>
    <row r="13" ht="20.1" customHeight="1" spans="1:3">
      <c r="A13" s="325" t="s">
        <v>2582</v>
      </c>
      <c r="B13" s="521"/>
      <c r="C13" s="521"/>
    </row>
    <row r="14" ht="20.1" customHeight="1" spans="1:3">
      <c r="A14" s="325" t="s">
        <v>2583</v>
      </c>
      <c r="B14" s="521"/>
      <c r="C14" s="521"/>
    </row>
    <row r="15" ht="18.75" customHeight="1" spans="1:3">
      <c r="A15" s="325" t="s">
        <v>2584</v>
      </c>
      <c r="B15" s="521"/>
      <c r="C15" s="521"/>
    </row>
    <row r="16" ht="20.1" customHeight="1" spans="1:3">
      <c r="A16" s="325" t="s">
        <v>2585</v>
      </c>
      <c r="B16" s="521"/>
      <c r="C16" s="521"/>
    </row>
    <row r="17" ht="20.1" customHeight="1" spans="1:3">
      <c r="A17" s="522" t="s">
        <v>2586</v>
      </c>
      <c r="B17" s="521"/>
      <c r="C17" s="521"/>
    </row>
    <row r="18" ht="20.1" customHeight="1" spans="1:3">
      <c r="A18" s="522" t="s">
        <v>2587</v>
      </c>
      <c r="B18" s="521"/>
      <c r="C18" s="521"/>
    </row>
    <row r="19" ht="20.1" customHeight="1" spans="1:3">
      <c r="A19" s="522" t="s">
        <v>2588</v>
      </c>
      <c r="B19" s="521"/>
      <c r="C19" s="521"/>
    </row>
    <row r="20" ht="20.1" customHeight="1" spans="1:3">
      <c r="A20" s="522" t="s">
        <v>2589</v>
      </c>
      <c r="B20" s="521"/>
      <c r="C20" s="521"/>
    </row>
    <row r="21" ht="20.1" customHeight="1" spans="1:3">
      <c r="A21" s="522" t="s">
        <v>2590</v>
      </c>
      <c r="B21" s="521"/>
      <c r="C21" s="521"/>
    </row>
    <row r="22" ht="20.1" customHeight="1" spans="1:3">
      <c r="A22" s="522" t="s">
        <v>2591</v>
      </c>
      <c r="B22" s="521"/>
      <c r="C22" s="521"/>
    </row>
    <row r="23" ht="20.1" customHeight="1" spans="1:3">
      <c r="A23" s="522" t="s">
        <v>2592</v>
      </c>
      <c r="B23" s="521"/>
      <c r="C23" s="521"/>
    </row>
    <row r="24" ht="20.1" customHeight="1" spans="1:3">
      <c r="A24" s="241" t="s">
        <v>2593</v>
      </c>
      <c r="B24" s="521"/>
      <c r="C24" s="521"/>
    </row>
    <row r="25" ht="20.1" customHeight="1" spans="1:3">
      <c r="A25" s="523" t="s">
        <v>2594</v>
      </c>
      <c r="B25" s="521"/>
      <c r="C25" s="521"/>
    </row>
    <row r="26" ht="20.1" customHeight="1" spans="1:3">
      <c r="A26" s="523" t="s">
        <v>2595</v>
      </c>
      <c r="B26" s="521"/>
      <c r="C26" s="521"/>
    </row>
    <row r="27" ht="20.1" customHeight="1" spans="1:3">
      <c r="A27" s="523" t="s">
        <v>2596</v>
      </c>
      <c r="B27" s="521"/>
      <c r="C27" s="521"/>
    </row>
    <row r="28" ht="20.1" customHeight="1" spans="1:3">
      <c r="A28" s="523" t="s">
        <v>2597</v>
      </c>
      <c r="B28" s="521"/>
      <c r="C28" s="521"/>
    </row>
    <row r="29" ht="20.1" customHeight="1" spans="1:3">
      <c r="A29" s="523" t="s">
        <v>2598</v>
      </c>
      <c r="B29" s="521"/>
      <c r="C29" s="521"/>
    </row>
    <row r="30" ht="20.1" customHeight="1" spans="1:3">
      <c r="A30" s="523" t="s">
        <v>2599</v>
      </c>
      <c r="B30" s="521"/>
      <c r="C30" s="521"/>
    </row>
    <row r="31" ht="20.1" customHeight="1" spans="1:3">
      <c r="A31" s="523" t="s">
        <v>2600</v>
      </c>
      <c r="B31" s="521"/>
      <c r="C31" s="521"/>
    </row>
    <row r="32" ht="20.1" customHeight="1" spans="1:3">
      <c r="A32" s="523" t="s">
        <v>2601</v>
      </c>
      <c r="B32" s="521"/>
      <c r="C32" s="521"/>
    </row>
    <row r="33" ht="20.1" customHeight="1" spans="1:3">
      <c r="A33" s="523" t="s">
        <v>2602</v>
      </c>
      <c r="B33" s="521"/>
      <c r="C33" s="521"/>
    </row>
    <row r="34" ht="20.1" customHeight="1" spans="1:3">
      <c r="A34" s="523" t="s">
        <v>2603</v>
      </c>
      <c r="B34" s="521"/>
      <c r="C34" s="521"/>
    </row>
    <row r="35" ht="20.1" customHeight="1" spans="1:3">
      <c r="A35" s="523" t="s">
        <v>2604</v>
      </c>
      <c r="B35" s="521"/>
      <c r="C35" s="521"/>
    </row>
    <row r="36" ht="20.1" customHeight="1" spans="1:3">
      <c r="A36" s="523" t="s">
        <v>2605</v>
      </c>
      <c r="B36" s="521"/>
      <c r="C36" s="521"/>
    </row>
    <row r="37" ht="20.1" customHeight="1" spans="1:3">
      <c r="A37" s="523" t="s">
        <v>2606</v>
      </c>
      <c r="B37" s="521"/>
      <c r="C37" s="521"/>
    </row>
    <row r="38" ht="20.1" customHeight="1" spans="1:3">
      <c r="A38" s="523" t="s">
        <v>2607</v>
      </c>
      <c r="B38" s="521"/>
      <c r="C38" s="521"/>
    </row>
    <row r="39" ht="20.1" customHeight="1" spans="1:3">
      <c r="A39" s="523" t="s">
        <v>2608</v>
      </c>
      <c r="B39" s="521"/>
      <c r="C39" s="521"/>
    </row>
    <row r="40" ht="20.1" customHeight="1" spans="1:3">
      <c r="A40" s="523" t="s">
        <v>2609</v>
      </c>
      <c r="B40" s="521"/>
      <c r="C40" s="521"/>
    </row>
    <row r="41" ht="20.1" customHeight="1" spans="1:3">
      <c r="A41" s="523" t="s">
        <v>2610</v>
      </c>
      <c r="B41" s="521"/>
      <c r="C41" s="521"/>
    </row>
    <row r="42" ht="20.1" customHeight="1" spans="1:3">
      <c r="A42" s="523" t="s">
        <v>2611</v>
      </c>
      <c r="B42" s="521"/>
      <c r="C42" s="521"/>
    </row>
    <row r="43" ht="20.1" customHeight="1" spans="1:3">
      <c r="A43" s="523" t="s">
        <v>2612</v>
      </c>
      <c r="B43" s="521"/>
      <c r="C43" s="521"/>
    </row>
    <row r="44" ht="20.1" customHeight="1" spans="1:3">
      <c r="A44" s="523" t="s">
        <v>2613</v>
      </c>
      <c r="B44" s="521"/>
      <c r="C44" s="521"/>
    </row>
    <row r="45" ht="20.1" customHeight="1" spans="1:3">
      <c r="A45" s="523" t="s">
        <v>2614</v>
      </c>
      <c r="B45" s="521"/>
      <c r="C45" s="521"/>
    </row>
    <row r="46" ht="20.1" customHeight="1" spans="1:3">
      <c r="A46" s="523" t="s">
        <v>2615</v>
      </c>
      <c r="B46" s="521"/>
      <c r="C46" s="521"/>
    </row>
    <row r="47" ht="20.1" customHeight="1" spans="1:3">
      <c r="A47" s="523" t="s">
        <v>2616</v>
      </c>
      <c r="B47" s="521"/>
      <c r="C47" s="521"/>
    </row>
    <row r="48" ht="20.1" customHeight="1" spans="1:3">
      <c r="A48" s="523" t="s">
        <v>2617</v>
      </c>
      <c r="B48" s="521"/>
      <c r="C48" s="521"/>
    </row>
    <row r="49" ht="20.1" customHeight="1" spans="1:3">
      <c r="A49" s="523" t="s">
        <v>2618</v>
      </c>
      <c r="B49" s="521"/>
      <c r="C49" s="521"/>
    </row>
    <row r="50" ht="20.1" customHeight="1" spans="1:3">
      <c r="A50" s="523" t="s">
        <v>2619</v>
      </c>
      <c r="B50" s="521"/>
      <c r="C50" s="521"/>
    </row>
    <row r="51" ht="20.1" customHeight="1" spans="1:3">
      <c r="A51" s="523" t="s">
        <v>2620</v>
      </c>
      <c r="B51" s="521"/>
      <c r="C51" s="521"/>
    </row>
    <row r="52" ht="20.1" customHeight="1" spans="1:3">
      <c r="A52" s="523" t="s">
        <v>2621</v>
      </c>
      <c r="B52" s="521"/>
      <c r="C52" s="521"/>
    </row>
    <row r="53" ht="20.1" customHeight="1" spans="1:3">
      <c r="A53" s="523" t="s">
        <v>2622</v>
      </c>
      <c r="B53" s="521"/>
      <c r="C53" s="521"/>
    </row>
    <row r="54" ht="20.1" customHeight="1" spans="1:3">
      <c r="A54" s="523" t="s">
        <v>2623</v>
      </c>
      <c r="B54" s="521"/>
      <c r="C54" s="521"/>
    </row>
    <row r="55" ht="20.1" customHeight="1" spans="1:3">
      <c r="A55" s="523" t="s">
        <v>2624</v>
      </c>
      <c r="B55" s="521"/>
      <c r="C55" s="521"/>
    </row>
    <row r="56" ht="20.1" customHeight="1" spans="1:3">
      <c r="A56" s="523" t="s">
        <v>2625</v>
      </c>
      <c r="B56" s="521"/>
      <c r="C56" s="521"/>
    </row>
    <row r="57" ht="20.1" customHeight="1" spans="1:3">
      <c r="A57" s="523" t="s">
        <v>2626</v>
      </c>
      <c r="B57" s="521"/>
      <c r="C57" s="521"/>
    </row>
    <row r="58" ht="20.1" customHeight="1" spans="1:3">
      <c r="A58" s="523" t="s">
        <v>2627</v>
      </c>
      <c r="B58" s="521"/>
      <c r="C58" s="521"/>
    </row>
    <row r="59" ht="20.1" customHeight="1" spans="1:3">
      <c r="A59" s="523" t="s">
        <v>2628</v>
      </c>
      <c r="B59" s="521"/>
      <c r="C59" s="521"/>
    </row>
    <row r="60" ht="20.1" customHeight="1" spans="1:3">
      <c r="A60" s="523" t="s">
        <v>2629</v>
      </c>
      <c r="B60" s="521"/>
      <c r="C60" s="521"/>
    </row>
    <row r="61" ht="20.1" customHeight="1" spans="1:3">
      <c r="A61" s="523" t="s">
        <v>2630</v>
      </c>
      <c r="B61" s="521"/>
      <c r="C61" s="521"/>
    </row>
    <row r="62" ht="20.1" customHeight="1" spans="1:3">
      <c r="A62" s="523" t="s">
        <v>2631</v>
      </c>
      <c r="B62" s="521"/>
      <c r="C62" s="521"/>
    </row>
    <row r="63" ht="20.1" customHeight="1" spans="1:3">
      <c r="A63" s="523" t="s">
        <v>2632</v>
      </c>
      <c r="B63" s="521"/>
      <c r="C63" s="521"/>
    </row>
    <row r="64" ht="20.1" customHeight="1" spans="1:3">
      <c r="A64" s="523" t="s">
        <v>2633</v>
      </c>
      <c r="B64" s="521"/>
      <c r="C64" s="521"/>
    </row>
    <row r="65" ht="20.1" customHeight="1" spans="1:3">
      <c r="A65" s="523" t="s">
        <v>2634</v>
      </c>
      <c r="B65" s="521"/>
      <c r="C65" s="521"/>
    </row>
    <row r="66" ht="20.1" customHeight="1" spans="1:3">
      <c r="A66" s="523" t="s">
        <v>2635</v>
      </c>
      <c r="B66" s="521"/>
      <c r="C66" s="521"/>
    </row>
    <row r="67" ht="20.1" customHeight="1" spans="1:3">
      <c r="A67" s="523" t="s">
        <v>2636</v>
      </c>
      <c r="B67" s="521"/>
      <c r="C67" s="521"/>
    </row>
    <row r="68" ht="20.1" customHeight="1" spans="1:3">
      <c r="A68" s="523" t="s">
        <v>2637</v>
      </c>
      <c r="B68" s="521"/>
      <c r="C68" s="521"/>
    </row>
    <row r="69" ht="20.1" customHeight="1" spans="1:3">
      <c r="A69" s="523" t="s">
        <v>2638</v>
      </c>
      <c r="B69" s="521"/>
      <c r="C69" s="521"/>
    </row>
    <row r="70" ht="20.1" customHeight="1" spans="1:3">
      <c r="A70" s="523" t="s">
        <v>2639</v>
      </c>
      <c r="B70" s="521"/>
      <c r="C70" s="521"/>
    </row>
    <row r="71" ht="20.1" customHeight="1" spans="1:3">
      <c r="A71" s="523" t="s">
        <v>2640</v>
      </c>
      <c r="B71" s="521"/>
      <c r="C71" s="521"/>
    </row>
    <row r="72" ht="20.1" customHeight="1" spans="1:3">
      <c r="A72" s="523" t="s">
        <v>2641</v>
      </c>
      <c r="B72" s="521"/>
      <c r="C72" s="521"/>
    </row>
    <row r="73" ht="20.1" customHeight="1" spans="1:3">
      <c r="A73" s="523" t="s">
        <v>2642</v>
      </c>
      <c r="B73" s="521"/>
      <c r="C73" s="521"/>
    </row>
    <row r="74" ht="20.1" customHeight="1" spans="1:3">
      <c r="A74" s="523" t="s">
        <v>2643</v>
      </c>
      <c r="B74" s="521"/>
      <c r="C74" s="521"/>
    </row>
    <row r="75" ht="20.1" customHeight="1" spans="1:3">
      <c r="A75" s="523" t="s">
        <v>2644</v>
      </c>
      <c r="B75" s="521"/>
      <c r="C75" s="521"/>
    </row>
    <row r="76" ht="20.1" customHeight="1" spans="1:3">
      <c r="A76" s="523" t="s">
        <v>2645</v>
      </c>
      <c r="B76" s="521"/>
      <c r="C76" s="521"/>
    </row>
    <row r="77" ht="20.1" customHeight="1" spans="1:3">
      <c r="A77" s="523" t="s">
        <v>2646</v>
      </c>
      <c r="B77" s="521"/>
      <c r="C77" s="521"/>
    </row>
    <row r="78" ht="20.1" customHeight="1" spans="1:3">
      <c r="A78" s="523" t="s">
        <v>2647</v>
      </c>
      <c r="B78" s="521"/>
      <c r="C78" s="521"/>
    </row>
    <row r="79" ht="20.1" customHeight="1" spans="1:3">
      <c r="A79" s="523" t="s">
        <v>2648</v>
      </c>
      <c r="B79" s="521"/>
      <c r="C79" s="521"/>
    </row>
    <row r="80" ht="20.1" customHeight="1" spans="1:3">
      <c r="A80" s="523" t="s">
        <v>2649</v>
      </c>
      <c r="B80" s="521"/>
      <c r="C80" s="521"/>
    </row>
    <row r="81" ht="20.1" customHeight="1" spans="1:3">
      <c r="A81" s="523" t="s">
        <v>2650</v>
      </c>
      <c r="B81" s="521"/>
      <c r="C81" s="521"/>
    </row>
    <row r="82" ht="20.1" customHeight="1" spans="1:3">
      <c r="A82" s="523" t="s">
        <v>2651</v>
      </c>
      <c r="B82" s="521"/>
      <c r="C82" s="521"/>
    </row>
    <row r="83" ht="20.1" customHeight="1" spans="1:3">
      <c r="A83" s="523" t="s">
        <v>2652</v>
      </c>
      <c r="B83" s="521"/>
      <c r="C83" s="521"/>
    </row>
    <row r="84" ht="24" customHeight="1" spans="1:3">
      <c r="A84" s="338" t="s">
        <v>2573</v>
      </c>
      <c r="B84" s="338"/>
      <c r="C84" s="338"/>
    </row>
    <row r="85" ht="20.1" customHeight="1"/>
    <row r="86" ht="20.1" customHeight="1" spans="1:3">
      <c r="A86" s="319"/>
    </row>
    <row r="87" ht="20.1" customHeight="1" spans="1:3">
      <c r="A87" s="319"/>
    </row>
    <row r="88" ht="20.1" customHeight="1" spans="1:3">
      <c r="A88" s="319"/>
    </row>
    <row r="89" ht="20.1" customHeight="1" spans="1:3">
      <c r="A89" s="319"/>
    </row>
    <row r="90" ht="20.1" customHeight="1" spans="1:3">
      <c r="A90" s="319"/>
    </row>
    <row r="91" ht="20.1" customHeight="1" spans="1:3">
      <c r="A91" s="319"/>
    </row>
    <row r="92" ht="20.1" customHeight="1" spans="1:3">
      <c r="A92" s="319"/>
    </row>
    <row r="93" ht="20.1" customHeight="1" spans="1:3">
      <c r="A93" s="319"/>
    </row>
    <row r="94" ht="20.1" customHeight="1" spans="1:3">
      <c r="A94" s="319"/>
    </row>
    <row r="95" ht="20.1" customHeight="1" spans="1:3">
      <c r="A95" s="319"/>
    </row>
    <row r="96" ht="20.1" customHeight="1" spans="1:3">
      <c r="A96" s="319"/>
    </row>
    <row r="97" ht="20.1" customHeight="1" spans="1:1">
      <c r="A97" s="319"/>
    </row>
    <row r="98" ht="20.1" customHeight="1" spans="1:1">
      <c r="A98" s="319"/>
    </row>
    <row r="99" ht="20.1" customHeight="1" spans="1:1">
      <c r="A99" s="319"/>
    </row>
    <row r="100" ht="20.1" customHeight="1" spans="1:1">
      <c r="A100" s="319"/>
    </row>
    <row r="101" ht="20.1" customHeight="1" spans="1:1">
      <c r="A101" s="319"/>
    </row>
    <row r="102" ht="20.1" customHeight="1" spans="1:1">
      <c r="A102" s="319"/>
    </row>
    <row r="103" ht="20.1" customHeight="1" spans="1:1">
      <c r="A103" s="319"/>
    </row>
    <row r="104" ht="20.1" customHeight="1" spans="1:1">
      <c r="A104" s="319"/>
    </row>
    <row r="105" ht="20.1" customHeight="1" spans="1:1">
      <c r="A105" s="319"/>
    </row>
    <row r="106" ht="20.1" customHeight="1" spans="1:1">
      <c r="A106" s="319"/>
    </row>
    <row r="107" spans="1:1">
      <c r="A107" s="319"/>
    </row>
    <row r="108" spans="1:1">
      <c r="A108" s="319"/>
    </row>
    <row r="109" spans="1:1">
      <c r="A109" s="319"/>
    </row>
    <row r="110" spans="1:1">
      <c r="A110" s="319"/>
    </row>
    <row r="111" spans="1:1">
      <c r="A111" s="319"/>
    </row>
    <row r="112" spans="1:1">
      <c r="A112" s="319"/>
    </row>
    <row r="113" spans="1:1">
      <c r="A113" s="319"/>
    </row>
    <row r="114" spans="1:1">
      <c r="A114" s="319"/>
    </row>
    <row r="115" spans="1:1">
      <c r="A115" s="319"/>
    </row>
    <row r="116" spans="1:1">
      <c r="A116" s="319"/>
    </row>
    <row r="117" spans="1:1">
      <c r="A117" s="319"/>
    </row>
    <row r="118" spans="1:1">
      <c r="A118" s="319"/>
    </row>
    <row r="119" spans="1:1">
      <c r="A119" s="319"/>
    </row>
    <row r="120" spans="1:1">
      <c r="A120" s="319"/>
    </row>
    <row r="121" spans="1:1">
      <c r="A121" s="319"/>
    </row>
    <row r="122" spans="1:1">
      <c r="A122" s="319"/>
    </row>
    <row r="123" spans="1:1">
      <c r="A123" s="319"/>
    </row>
    <row r="124" spans="1:1">
      <c r="A124" s="319"/>
    </row>
    <row r="125" spans="1:1">
      <c r="A125" s="319"/>
    </row>
    <row r="126" spans="1:1">
      <c r="A126" s="319"/>
    </row>
    <row r="127" spans="1:1">
      <c r="A127" s="319"/>
    </row>
    <row r="128" spans="1:1">
      <c r="A128" s="319"/>
    </row>
    <row r="129" spans="1:1">
      <c r="A129" s="319"/>
    </row>
    <row r="130" spans="1:1">
      <c r="A130" s="319"/>
    </row>
    <row r="131" spans="1:1">
      <c r="A131" s="319"/>
    </row>
    <row r="132" spans="1:1">
      <c r="A132" s="319"/>
    </row>
    <row r="133" spans="1:1">
      <c r="A133" s="319"/>
    </row>
    <row r="134" spans="1:1">
      <c r="A134" s="319"/>
    </row>
    <row r="135" spans="1:1">
      <c r="A135" s="319"/>
    </row>
    <row r="136" spans="1:1">
      <c r="A136" s="319"/>
    </row>
    <row r="137" spans="1:1">
      <c r="A137" s="319"/>
    </row>
    <row r="138" spans="1:1">
      <c r="A138" s="319"/>
    </row>
    <row r="139" spans="1:1">
      <c r="A139" s="319"/>
    </row>
    <row r="140" spans="1:1">
      <c r="A140" s="319"/>
    </row>
    <row r="141" spans="1:1">
      <c r="A141" s="319"/>
    </row>
    <row r="142" spans="1:1">
      <c r="A142" s="319"/>
    </row>
    <row r="143" spans="1:1">
      <c r="A143" s="319"/>
    </row>
    <row r="144" spans="1:1">
      <c r="A144" s="319"/>
    </row>
    <row r="145" spans="1:1">
      <c r="A145" s="319"/>
    </row>
    <row r="146" spans="1:1">
      <c r="A146" s="319"/>
    </row>
    <row r="147" spans="1:1">
      <c r="A147" s="319"/>
    </row>
    <row r="148" spans="1:1">
      <c r="A148" s="319"/>
    </row>
    <row r="149" spans="1:1">
      <c r="A149" s="319"/>
    </row>
    <row r="150" spans="1:1">
      <c r="A150" s="319"/>
    </row>
    <row r="151" spans="1:1">
      <c r="A151" s="319"/>
    </row>
    <row r="152" spans="1:1">
      <c r="A152" s="319"/>
    </row>
    <row r="153" spans="1:1">
      <c r="A153" s="319"/>
    </row>
    <row r="154" spans="1:1">
      <c r="A154" s="319"/>
    </row>
    <row r="155" spans="1:1">
      <c r="A155" s="319"/>
    </row>
    <row r="156" spans="1:1">
      <c r="A156" s="319"/>
    </row>
    <row r="157" spans="1:1">
      <c r="A157" s="319"/>
    </row>
    <row r="158" spans="1:1">
      <c r="A158" s="319"/>
    </row>
    <row r="159" spans="1:1">
      <c r="A159" s="319"/>
    </row>
    <row r="160" spans="1:1">
      <c r="A160" s="319"/>
    </row>
    <row r="161" spans="1:1">
      <c r="A161" s="319"/>
    </row>
    <row r="162" spans="1:1">
      <c r="A162" s="319"/>
    </row>
    <row r="163" spans="1:1">
      <c r="A163" s="319"/>
    </row>
    <row r="164" spans="1:1">
      <c r="A164" s="319"/>
    </row>
    <row r="165" spans="1:1">
      <c r="A165" s="319"/>
    </row>
    <row r="166" spans="1:1">
      <c r="A166" s="319"/>
    </row>
    <row r="167" spans="1:1">
      <c r="A167" s="319"/>
    </row>
    <row r="168" spans="1:1">
      <c r="A168" s="319"/>
    </row>
    <row r="169" spans="1:1">
      <c r="A169" s="319"/>
    </row>
    <row r="170" spans="1:1">
      <c r="A170" s="319"/>
    </row>
    <row r="171" spans="1:1">
      <c r="A171" s="319"/>
    </row>
    <row r="172" spans="1:1">
      <c r="A172" s="319"/>
    </row>
    <row r="173" spans="1:1">
      <c r="A173" s="319"/>
    </row>
    <row r="174" spans="1:1">
      <c r="A174" s="319"/>
    </row>
  </sheetData>
  <mergeCells count="4">
    <mergeCell ref="A1:C1"/>
    <mergeCell ref="A2:C2"/>
    <mergeCell ref="A3:C3"/>
    <mergeCell ref="A84:C84"/>
  </mergeCells>
  <printOptions horizontalCentered="1"/>
  <pageMargins left="0.236220472440945" right="0.236220472440945" top="0.511811023622047" bottom="0.47244094488189" header="0.31496062992126" footer="0.196850393700787"/>
  <pageSetup paperSize="9" fitToHeight="0" orientation="portrait" blackAndWhite="1"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AA54"/>
  <sheetViews>
    <sheetView showZeros="0" topLeftCell="A10" workbookViewId="0">
      <selection activeCell="M22" sqref="M22"/>
    </sheetView>
  </sheetViews>
  <sheetFormatPr defaultColWidth="9" defaultRowHeight="14.25"/>
  <cols>
    <col min="1" max="1" width="32.375" style="280" customWidth="1"/>
    <col min="2" max="2" width="10.125" style="280" customWidth="1"/>
    <col min="3" max="6" width="8.625" style="280" customWidth="1"/>
    <col min="7" max="7" width="8" style="281" customWidth="1"/>
    <col min="8" max="8" width="33.75" style="282" customWidth="1"/>
    <col min="9" max="9" width="10.375" style="282" customWidth="1"/>
    <col min="10" max="13" width="8.625" style="282" customWidth="1"/>
    <col min="14" max="14" width="11.625" style="281" customWidth="1"/>
    <col min="15" max="16378" width="9" style="277"/>
  </cols>
  <sheetData>
    <row r="1" s="277" customFormat="1" ht="18" customHeight="1" spans="1:16">
      <c r="A1" s="283" t="s">
        <v>2653</v>
      </c>
      <c r="B1" s="283"/>
      <c r="C1" s="283"/>
      <c r="D1" s="283"/>
      <c r="E1" s="283"/>
      <c r="F1" s="283"/>
      <c r="G1" s="283"/>
      <c r="H1" s="283"/>
      <c r="I1" s="283"/>
      <c r="J1" s="283"/>
      <c r="K1" s="283"/>
      <c r="L1" s="283"/>
      <c r="M1" s="283"/>
      <c r="N1" s="283"/>
    </row>
    <row r="2" s="277" customFormat="1" ht="33" customHeight="1" spans="1:16">
      <c r="A2" s="284" t="s">
        <v>2654</v>
      </c>
      <c r="B2" s="284"/>
      <c r="C2" s="284"/>
      <c r="D2" s="284"/>
      <c r="E2" s="284"/>
      <c r="F2" s="284"/>
      <c r="G2" s="284"/>
      <c r="H2" s="284"/>
      <c r="I2" s="284"/>
      <c r="J2" s="284"/>
      <c r="K2" s="284"/>
      <c r="L2" s="284"/>
      <c r="M2" s="284"/>
      <c r="N2" s="284"/>
    </row>
    <row r="3" s="513" customFormat="1" ht="20.25" customHeight="1" spans="1:16">
      <c r="A3" s="514" t="s">
        <v>2655</v>
      </c>
      <c r="B3" s="514"/>
      <c r="C3" s="514"/>
      <c r="D3" s="514"/>
      <c r="E3" s="514"/>
      <c r="F3" s="514"/>
      <c r="G3" s="514"/>
      <c r="H3" s="514"/>
      <c r="I3" s="515"/>
      <c r="J3" s="516"/>
      <c r="K3" s="516"/>
      <c r="L3" s="516"/>
      <c r="M3" s="516"/>
      <c r="N3" s="288" t="s">
        <v>2</v>
      </c>
    </row>
    <row r="4" s="279" customFormat="1" ht="35" customHeight="1" spans="1:16">
      <c r="A4" s="289" t="s">
        <v>2455</v>
      </c>
      <c r="B4" s="290" t="s">
        <v>4</v>
      </c>
      <c r="C4" s="290" t="s">
        <v>71</v>
      </c>
      <c r="D4" s="290" t="s">
        <v>72</v>
      </c>
      <c r="E4" s="290" t="s">
        <v>73</v>
      </c>
      <c r="F4" s="291" t="s">
        <v>74</v>
      </c>
      <c r="G4" s="292" t="s">
        <v>6</v>
      </c>
      <c r="H4" s="289" t="s">
        <v>2456</v>
      </c>
      <c r="I4" s="290" t="s">
        <v>4</v>
      </c>
      <c r="J4" s="290" t="s">
        <v>71</v>
      </c>
      <c r="K4" s="290" t="s">
        <v>72</v>
      </c>
      <c r="L4" s="290" t="s">
        <v>73</v>
      </c>
      <c r="M4" s="291" t="s">
        <v>74</v>
      </c>
      <c r="N4" s="292" t="s">
        <v>6</v>
      </c>
    </row>
    <row r="5" s="279" customFormat="1" ht="25.5" customHeight="1" spans="1:16">
      <c r="A5" s="289" t="s">
        <v>75</v>
      </c>
      <c r="B5" s="293">
        <f t="shared" ref="B5:F5" si="0">B6+B18</f>
        <v>149741</v>
      </c>
      <c r="C5" s="293">
        <f t="shared" si="0"/>
        <v>112616</v>
      </c>
      <c r="D5" s="293">
        <f t="shared" si="0"/>
        <v>97895</v>
      </c>
      <c r="E5" s="293">
        <f t="shared" si="0"/>
        <v>210511</v>
      </c>
      <c r="F5" s="293">
        <f t="shared" si="0"/>
        <v>212099</v>
      </c>
      <c r="G5" s="294">
        <f t="shared" ref="G5:G24" si="1">F5/B5-1</f>
        <v>0.4164390514288</v>
      </c>
      <c r="H5" s="289" t="s">
        <v>75</v>
      </c>
      <c r="I5" s="293">
        <f t="shared" ref="I5:M5" si="2">I6+I18</f>
        <v>149741</v>
      </c>
      <c r="J5" s="293">
        <f t="shared" si="2"/>
        <v>112616</v>
      </c>
      <c r="K5" s="293">
        <f t="shared" si="2"/>
        <v>97895</v>
      </c>
      <c r="L5" s="293">
        <f t="shared" si="2"/>
        <v>210511</v>
      </c>
      <c r="M5" s="293">
        <f t="shared" si="2"/>
        <v>212099</v>
      </c>
      <c r="N5" s="294">
        <f t="shared" ref="N5:N23" si="3">M5/I5-1</f>
        <v>0.4164390514288</v>
      </c>
    </row>
    <row r="6" s="279" customFormat="1" ht="25.5" customHeight="1" spans="1:16">
      <c r="A6" s="295" t="s">
        <v>76</v>
      </c>
      <c r="B6" s="434">
        <f>SUM(B7:B16)</f>
        <v>40566</v>
      </c>
      <c r="C6" s="293">
        <f t="shared" ref="C6:F6" si="4">SUM(C7:C17)</f>
        <v>80000</v>
      </c>
      <c r="D6" s="293">
        <f t="shared" si="4"/>
        <v>-30000</v>
      </c>
      <c r="E6" s="293">
        <f t="shared" si="4"/>
        <v>50000</v>
      </c>
      <c r="F6" s="293">
        <f t="shared" si="4"/>
        <v>51340</v>
      </c>
      <c r="G6" s="294">
        <f t="shared" si="1"/>
        <v>0.265591874969186</v>
      </c>
      <c r="H6" s="295" t="s">
        <v>77</v>
      </c>
      <c r="I6" s="293">
        <f t="shared" ref="I6:M6" si="5">SUM(I7:I16)</f>
        <v>113537</v>
      </c>
      <c r="J6" s="293">
        <f t="shared" si="5"/>
        <v>54745</v>
      </c>
      <c r="K6" s="293">
        <f t="shared" si="5"/>
        <v>125895</v>
      </c>
      <c r="L6" s="293">
        <f t="shared" si="5"/>
        <v>180640</v>
      </c>
      <c r="M6" s="293">
        <f t="shared" si="5"/>
        <v>170047</v>
      </c>
      <c r="N6" s="294">
        <f t="shared" si="3"/>
        <v>0.497723209174102</v>
      </c>
    </row>
    <row r="7" s="277" customFormat="1" ht="25.5" customHeight="1" spans="1:16">
      <c r="A7" s="420" t="s">
        <v>2656</v>
      </c>
      <c r="B7" s="297">
        <v>0</v>
      </c>
      <c r="C7" s="298"/>
      <c r="D7" s="298"/>
      <c r="E7" s="298">
        <f t="shared" ref="E7:E17" si="6">C7+D7</f>
        <v>0</v>
      </c>
      <c r="F7" s="298"/>
      <c r="G7" s="299" t="e">
        <f t="shared" si="1"/>
        <v>#DIV/0!</v>
      </c>
      <c r="H7" s="296" t="s">
        <v>2657</v>
      </c>
      <c r="I7" s="300"/>
      <c r="J7" s="300"/>
      <c r="K7" s="300"/>
      <c r="L7" s="300">
        <f t="shared" ref="L7:L16" si="7">J7+K7</f>
        <v>0</v>
      </c>
      <c r="M7" s="300"/>
      <c r="N7" s="299" t="e">
        <f t="shared" si="3"/>
        <v>#DIV/0!</v>
      </c>
    </row>
    <row r="8" s="277" customFormat="1" ht="25.5" customHeight="1" spans="1:16">
      <c r="A8" s="296" t="s">
        <v>2658</v>
      </c>
      <c r="B8" s="297">
        <v>32</v>
      </c>
      <c r="C8" s="298"/>
      <c r="D8" s="298"/>
      <c r="E8" s="298">
        <f t="shared" si="6"/>
        <v>0</v>
      </c>
      <c r="F8" s="298"/>
      <c r="G8" s="299">
        <f t="shared" si="1"/>
        <v>-1</v>
      </c>
      <c r="H8" s="296" t="s">
        <v>2659</v>
      </c>
      <c r="I8" s="300">
        <v>787</v>
      </c>
      <c r="J8" s="300">
        <v>713</v>
      </c>
      <c r="K8" s="300"/>
      <c r="L8" s="300">
        <f t="shared" si="7"/>
        <v>713</v>
      </c>
      <c r="M8" s="300">
        <v>120</v>
      </c>
      <c r="N8" s="299">
        <f t="shared" si="3"/>
        <v>-0.847522236340534</v>
      </c>
    </row>
    <row r="9" s="277" customFormat="1" ht="25.5" customHeight="1" spans="1:16">
      <c r="A9" s="296" t="s">
        <v>2660</v>
      </c>
      <c r="B9" s="297">
        <v>33139</v>
      </c>
      <c r="C9" s="298">
        <v>65000</v>
      </c>
      <c r="D9" s="298">
        <v>-30000</v>
      </c>
      <c r="E9" s="298">
        <f t="shared" si="6"/>
        <v>35000</v>
      </c>
      <c r="F9" s="298">
        <v>38667</v>
      </c>
      <c r="G9" s="299">
        <f t="shared" si="1"/>
        <v>0.166812516973958</v>
      </c>
      <c r="H9" s="296" t="s">
        <v>2661</v>
      </c>
      <c r="I9" s="300">
        <v>74957</v>
      </c>
      <c r="J9" s="300">
        <v>16711</v>
      </c>
      <c r="K9" s="300">
        <v>13111</v>
      </c>
      <c r="L9" s="300">
        <f t="shared" si="7"/>
        <v>29822</v>
      </c>
      <c r="M9" s="300">
        <v>30743</v>
      </c>
      <c r="N9" s="299">
        <f t="shared" si="3"/>
        <v>-0.589858185359606</v>
      </c>
    </row>
    <row r="10" s="277" customFormat="1" ht="25.5" customHeight="1" spans="1:16">
      <c r="A10" s="296" t="s">
        <v>2662</v>
      </c>
      <c r="B10" s="297"/>
      <c r="C10" s="298"/>
      <c r="D10" s="298"/>
      <c r="E10" s="298">
        <f t="shared" si="6"/>
        <v>0</v>
      </c>
      <c r="F10" s="298"/>
      <c r="G10" s="299" t="e">
        <f t="shared" si="1"/>
        <v>#DIV/0!</v>
      </c>
      <c r="H10" s="296" t="s">
        <v>2663</v>
      </c>
      <c r="I10" s="300">
        <v>2117</v>
      </c>
      <c r="J10" s="300">
        <v>14175</v>
      </c>
      <c r="K10" s="300">
        <v>1663</v>
      </c>
      <c r="L10" s="300">
        <f t="shared" si="7"/>
        <v>15838</v>
      </c>
      <c r="M10" s="300">
        <v>6603</v>
      </c>
      <c r="N10" s="299">
        <f t="shared" si="3"/>
        <v>2.11903637222485</v>
      </c>
    </row>
    <row r="11" s="277" customFormat="1" ht="25.5" customHeight="1" spans="1:16">
      <c r="A11" s="296" t="s">
        <v>2664</v>
      </c>
      <c r="B11" s="297"/>
      <c r="C11" s="298"/>
      <c r="D11" s="298"/>
      <c r="E11" s="298">
        <f t="shared" si="6"/>
        <v>0</v>
      </c>
      <c r="F11" s="298"/>
      <c r="G11" s="299" t="e">
        <f t="shared" si="1"/>
        <v>#DIV/0!</v>
      </c>
      <c r="H11" s="296" t="s">
        <v>2665</v>
      </c>
      <c r="I11" s="300"/>
      <c r="J11" s="300"/>
      <c r="K11" s="300"/>
      <c r="L11" s="300">
        <f t="shared" si="7"/>
        <v>0</v>
      </c>
      <c r="M11" s="300"/>
      <c r="N11" s="299" t="e">
        <f t="shared" si="3"/>
        <v>#DIV/0!</v>
      </c>
      <c r="P11" s="306"/>
    </row>
    <row r="12" s="277" customFormat="1" ht="25.5" customHeight="1" spans="1:16">
      <c r="A12" s="296" t="s">
        <v>2666</v>
      </c>
      <c r="B12" s="297"/>
      <c r="C12" s="298"/>
      <c r="D12" s="298"/>
      <c r="E12" s="298">
        <f t="shared" si="6"/>
        <v>0</v>
      </c>
      <c r="F12" s="298"/>
      <c r="G12" s="299" t="e">
        <f t="shared" si="1"/>
        <v>#DIV/0!</v>
      </c>
      <c r="H12" s="296" t="s">
        <v>2667</v>
      </c>
      <c r="I12" s="300"/>
      <c r="J12" s="300"/>
      <c r="K12" s="300"/>
      <c r="L12" s="300">
        <f t="shared" si="7"/>
        <v>0</v>
      </c>
      <c r="M12" s="300"/>
      <c r="N12" s="299" t="e">
        <f t="shared" si="3"/>
        <v>#DIV/0!</v>
      </c>
    </row>
    <row r="13" s="277" customFormat="1" ht="25.5" customHeight="1" spans="1:16">
      <c r="A13" s="304" t="s">
        <v>2668</v>
      </c>
      <c r="B13" s="297"/>
      <c r="C13" s="298"/>
      <c r="D13" s="298"/>
      <c r="E13" s="298">
        <f t="shared" si="6"/>
        <v>0</v>
      </c>
      <c r="F13" s="298"/>
      <c r="G13" s="299" t="e">
        <f t="shared" si="1"/>
        <v>#DIV/0!</v>
      </c>
      <c r="H13" s="296" t="s">
        <v>2669</v>
      </c>
      <c r="I13" s="300">
        <v>27921</v>
      </c>
      <c r="J13" s="300">
        <v>12911</v>
      </c>
      <c r="K13" s="300">
        <v>111120</v>
      </c>
      <c r="L13" s="300">
        <f t="shared" si="7"/>
        <v>124031</v>
      </c>
      <c r="M13" s="300">
        <v>120951</v>
      </c>
      <c r="N13" s="299">
        <f t="shared" si="3"/>
        <v>3.33190071988826</v>
      </c>
    </row>
    <row r="14" s="277" customFormat="1" ht="25.5" customHeight="1" spans="1:16">
      <c r="A14" s="22" t="s">
        <v>2670</v>
      </c>
      <c r="B14" s="297"/>
      <c r="C14" s="298"/>
      <c r="D14" s="298"/>
      <c r="E14" s="298">
        <f t="shared" si="6"/>
        <v>0</v>
      </c>
      <c r="F14" s="298"/>
      <c r="G14" s="299" t="e">
        <f t="shared" si="1"/>
        <v>#DIV/0!</v>
      </c>
      <c r="H14" s="296" t="s">
        <v>2671</v>
      </c>
      <c r="I14" s="300">
        <v>7755</v>
      </c>
      <c r="J14" s="300">
        <v>10235</v>
      </c>
      <c r="K14" s="300"/>
      <c r="L14" s="300">
        <f t="shared" si="7"/>
        <v>10235</v>
      </c>
      <c r="M14" s="300">
        <v>11629</v>
      </c>
      <c r="N14" s="299">
        <f t="shared" si="3"/>
        <v>0.499548678272083</v>
      </c>
    </row>
    <row r="15" s="277" customFormat="1" ht="25.5" customHeight="1" spans="1:16">
      <c r="A15" s="304" t="s">
        <v>2672</v>
      </c>
      <c r="B15" s="297">
        <v>7395</v>
      </c>
      <c r="C15" s="298">
        <v>10000</v>
      </c>
      <c r="D15" s="298"/>
      <c r="E15" s="298">
        <f t="shared" si="6"/>
        <v>10000</v>
      </c>
      <c r="F15" s="298">
        <v>6323</v>
      </c>
      <c r="G15" s="299">
        <f t="shared" si="1"/>
        <v>-0.144962812711291</v>
      </c>
      <c r="H15" s="296" t="s">
        <v>2673</v>
      </c>
      <c r="I15" s="300"/>
      <c r="J15" s="300"/>
      <c r="K15" s="300">
        <v>1</v>
      </c>
      <c r="L15" s="300">
        <f t="shared" si="7"/>
        <v>1</v>
      </c>
      <c r="M15" s="300">
        <v>1</v>
      </c>
      <c r="N15" s="299" t="e">
        <f t="shared" si="3"/>
        <v>#DIV/0!</v>
      </c>
    </row>
    <row r="16" s="277" customFormat="1" ht="25.5" customHeight="1" spans="1:16">
      <c r="A16" s="304" t="s">
        <v>2674</v>
      </c>
      <c r="B16" s="297"/>
      <c r="C16" s="298"/>
      <c r="D16" s="298"/>
      <c r="E16" s="298">
        <f t="shared" si="6"/>
        <v>0</v>
      </c>
      <c r="F16" s="298"/>
      <c r="G16" s="299" t="e">
        <f t="shared" si="1"/>
        <v>#DIV/0!</v>
      </c>
      <c r="H16" s="296" t="s">
        <v>2675</v>
      </c>
      <c r="I16" s="300"/>
      <c r="J16" s="300"/>
      <c r="K16" s="300"/>
      <c r="L16" s="300">
        <f t="shared" si="7"/>
        <v>0</v>
      </c>
      <c r="M16" s="300"/>
      <c r="N16" s="299" t="e">
        <f t="shared" si="3"/>
        <v>#DIV/0!</v>
      </c>
    </row>
    <row r="17" s="277" customFormat="1" ht="25.5" customHeight="1" spans="1:27">
      <c r="A17" s="304" t="s">
        <v>2676</v>
      </c>
      <c r="B17" s="297"/>
      <c r="C17" s="305">
        <v>5000</v>
      </c>
      <c r="D17" s="305"/>
      <c r="E17" s="298">
        <f t="shared" si="6"/>
        <v>5000</v>
      </c>
      <c r="F17" s="305">
        <v>6350</v>
      </c>
      <c r="G17" s="299" t="e">
        <f t="shared" si="1"/>
        <v>#DIV/0!</v>
      </c>
      <c r="H17" s="309"/>
      <c r="I17" s="300"/>
      <c r="J17" s="310"/>
      <c r="K17" s="310"/>
      <c r="L17" s="310"/>
      <c r="M17" s="310"/>
      <c r="N17" s="299" t="e">
        <f t="shared" si="3"/>
        <v>#DIV/0!</v>
      </c>
      <c r="O17" s="311"/>
      <c r="P17" s="311"/>
      <c r="Q17" s="311"/>
      <c r="R17" s="311"/>
      <c r="S17" s="311"/>
      <c r="T17" s="311"/>
      <c r="U17" s="311"/>
      <c r="V17" s="311"/>
      <c r="W17" s="311"/>
      <c r="X17" s="311"/>
      <c r="Y17" s="311"/>
      <c r="Z17" s="311"/>
      <c r="AA17" s="311"/>
    </row>
    <row r="18" s="279" customFormat="1" ht="25.5" customHeight="1" spans="1:27">
      <c r="A18" s="295" t="s">
        <v>107</v>
      </c>
      <c r="B18" s="312">
        <f t="shared" ref="B18:F18" si="8">B19+B20+B21+B22</f>
        <v>109175</v>
      </c>
      <c r="C18" s="312">
        <f t="shared" si="8"/>
        <v>32616</v>
      </c>
      <c r="D18" s="312">
        <f t="shared" si="8"/>
        <v>127895</v>
      </c>
      <c r="E18" s="312">
        <f t="shared" si="8"/>
        <v>160511</v>
      </c>
      <c r="F18" s="312">
        <f t="shared" si="8"/>
        <v>160759</v>
      </c>
      <c r="G18" s="294">
        <f t="shared" si="1"/>
        <v>0.472489122967712</v>
      </c>
      <c r="H18" s="295" t="s">
        <v>108</v>
      </c>
      <c r="I18" s="312">
        <f t="shared" ref="I18:M18" si="9">I19+I20+I21+I22+I24</f>
        <v>36204</v>
      </c>
      <c r="J18" s="312">
        <f t="shared" si="9"/>
        <v>57871</v>
      </c>
      <c r="K18" s="434">
        <f t="shared" si="9"/>
        <v>-28000</v>
      </c>
      <c r="L18" s="312">
        <f t="shared" si="9"/>
        <v>29871</v>
      </c>
      <c r="M18" s="312">
        <f t="shared" si="9"/>
        <v>42052</v>
      </c>
      <c r="N18" s="294">
        <f t="shared" si="3"/>
        <v>0.161529112805215</v>
      </c>
    </row>
    <row r="19" s="277" customFormat="1" ht="25.5" customHeight="1" spans="1:27">
      <c r="A19" s="304" t="s">
        <v>109</v>
      </c>
      <c r="B19" s="297">
        <v>16690</v>
      </c>
      <c r="C19" s="305">
        <v>13912</v>
      </c>
      <c r="D19" s="305">
        <v>4583</v>
      </c>
      <c r="E19" s="305">
        <f t="shared" ref="E19:E23" si="10">C19+D19</f>
        <v>18495</v>
      </c>
      <c r="F19" s="305">
        <v>18743</v>
      </c>
      <c r="G19" s="299">
        <f t="shared" si="1"/>
        <v>0.123007789095267</v>
      </c>
      <c r="H19" s="208" t="s">
        <v>110</v>
      </c>
      <c r="I19" s="300">
        <v>1288</v>
      </c>
      <c r="J19" s="313">
        <v>1871</v>
      </c>
      <c r="K19" s="313"/>
      <c r="L19" s="313">
        <f t="shared" ref="L19:L22" si="11">J19+K19</f>
        <v>1871</v>
      </c>
      <c r="M19" s="313">
        <v>2063</v>
      </c>
      <c r="N19" s="299">
        <f t="shared" si="3"/>
        <v>0.601708074534161</v>
      </c>
    </row>
    <row r="20" s="277" customFormat="1" ht="25.5" customHeight="1" spans="1:27">
      <c r="A20" s="304" t="s">
        <v>111</v>
      </c>
      <c r="B20" s="297">
        <v>10485</v>
      </c>
      <c r="C20" s="305">
        <v>18704</v>
      </c>
      <c r="D20" s="305">
        <v>312</v>
      </c>
      <c r="E20" s="305">
        <f t="shared" si="10"/>
        <v>19016</v>
      </c>
      <c r="F20" s="305">
        <v>19016</v>
      </c>
      <c r="G20" s="299">
        <f t="shared" si="1"/>
        <v>0.813638531235098</v>
      </c>
      <c r="H20" s="304" t="s">
        <v>112</v>
      </c>
      <c r="I20" s="300">
        <v>13900</v>
      </c>
      <c r="J20" s="313">
        <v>56000</v>
      </c>
      <c r="K20" s="313">
        <v>-28000</v>
      </c>
      <c r="L20" s="313">
        <f t="shared" si="11"/>
        <v>28000</v>
      </c>
      <c r="M20" s="517">
        <v>25000</v>
      </c>
      <c r="N20" s="299">
        <f t="shared" si="3"/>
        <v>0.798561151079137</v>
      </c>
    </row>
    <row r="21" s="277" customFormat="1" ht="25.5" customHeight="1" spans="1:27">
      <c r="A21" s="314" t="s">
        <v>113</v>
      </c>
      <c r="B21" s="297"/>
      <c r="C21" s="315"/>
      <c r="D21" s="315"/>
      <c r="E21" s="305"/>
      <c r="F21" s="315"/>
      <c r="G21" s="299" t="e">
        <f t="shared" si="1"/>
        <v>#DIV/0!</v>
      </c>
      <c r="H21" s="304" t="s">
        <v>114</v>
      </c>
      <c r="I21" s="300">
        <v>19016</v>
      </c>
      <c r="J21" s="316"/>
      <c r="K21" s="316"/>
      <c r="L21" s="313">
        <f t="shared" si="11"/>
        <v>0</v>
      </c>
      <c r="M21" s="316">
        <v>14989</v>
      </c>
      <c r="N21" s="299">
        <f t="shared" si="3"/>
        <v>-0.211769036600757</v>
      </c>
    </row>
    <row r="22" s="277" customFormat="1" ht="25.5" customHeight="1" spans="1:27">
      <c r="A22" s="314" t="s">
        <v>2677</v>
      </c>
      <c r="B22" s="297">
        <f t="shared" ref="B22:F22" si="12">SUM(B23:B24)</f>
        <v>82000</v>
      </c>
      <c r="C22" s="297">
        <f t="shared" si="12"/>
        <v>0</v>
      </c>
      <c r="D22" s="297">
        <f t="shared" si="12"/>
        <v>123000</v>
      </c>
      <c r="E22" s="297">
        <f t="shared" si="12"/>
        <v>123000</v>
      </c>
      <c r="F22" s="297">
        <f t="shared" si="12"/>
        <v>123000</v>
      </c>
      <c r="G22" s="299">
        <f t="shared" si="1"/>
        <v>0.5</v>
      </c>
      <c r="H22" s="314" t="s">
        <v>2678</v>
      </c>
      <c r="I22" s="300">
        <f t="shared" ref="I22:K22" si="13">SUM(I23)</f>
        <v>2000</v>
      </c>
      <c r="J22" s="313">
        <f t="shared" si="13"/>
        <v>0</v>
      </c>
      <c r="K22" s="313">
        <f t="shared" si="13"/>
        <v>0</v>
      </c>
      <c r="L22" s="313">
        <f t="shared" si="11"/>
        <v>0</v>
      </c>
      <c r="M22" s="313">
        <f>SUM(M23)</f>
        <v>0</v>
      </c>
      <c r="N22" s="299">
        <f t="shared" si="3"/>
        <v>-1</v>
      </c>
    </row>
    <row r="23" s="277" customFormat="1" ht="25.5" customHeight="1" spans="1:27">
      <c r="A23" s="314" t="s">
        <v>2679</v>
      </c>
      <c r="B23" s="297">
        <v>80000</v>
      </c>
      <c r="C23" s="315"/>
      <c r="D23" s="315">
        <v>123000</v>
      </c>
      <c r="E23" s="305">
        <f t="shared" si="10"/>
        <v>123000</v>
      </c>
      <c r="F23" s="315">
        <v>123000</v>
      </c>
      <c r="G23" s="299">
        <f t="shared" si="1"/>
        <v>0.5375</v>
      </c>
      <c r="H23" s="314" t="s">
        <v>2680</v>
      </c>
      <c r="I23" s="300">
        <v>2000</v>
      </c>
      <c r="J23" s="313"/>
      <c r="K23" s="313"/>
      <c r="L23" s="313"/>
      <c r="M23" s="313"/>
      <c r="N23" s="299">
        <f t="shared" si="3"/>
        <v>-1</v>
      </c>
    </row>
    <row r="24" s="277" customFormat="1" ht="25.5" customHeight="1" spans="1:27">
      <c r="A24" s="314" t="s">
        <v>2681</v>
      </c>
      <c r="B24" s="297">
        <v>2000</v>
      </c>
      <c r="C24" s="315"/>
      <c r="D24" s="315"/>
      <c r="E24" s="305"/>
      <c r="F24" s="315"/>
      <c r="G24" s="299">
        <f t="shared" si="1"/>
        <v>-1</v>
      </c>
      <c r="H24" s="304"/>
      <c r="I24" s="300"/>
      <c r="J24" s="316"/>
      <c r="K24" s="316"/>
      <c r="L24" s="313"/>
      <c r="M24" s="316"/>
      <c r="N24" s="299"/>
    </row>
    <row r="25" s="277" customFormat="1" ht="20.1" customHeight="1" spans="1:27">
      <c r="H25" s="282"/>
      <c r="I25" s="282"/>
      <c r="J25" s="282"/>
      <c r="K25" s="282"/>
      <c r="L25" s="282"/>
      <c r="M25" s="282"/>
      <c r="N25" s="281"/>
    </row>
    <row r="26" s="277" customFormat="1" ht="20.1" customHeight="1" spans="1:27">
      <c r="A26" s="280"/>
      <c r="B26" s="280"/>
      <c r="C26" s="280"/>
      <c r="D26" s="280"/>
      <c r="E26" s="280"/>
      <c r="F26" s="280"/>
      <c r="H26" s="282"/>
      <c r="I26" s="282"/>
      <c r="J26" s="282"/>
      <c r="K26" s="282"/>
      <c r="L26" s="282"/>
      <c r="M26" s="282"/>
      <c r="N26" s="281"/>
    </row>
    <row r="27" s="277" customFormat="1" ht="20.1" customHeight="1" spans="1:27">
      <c r="A27" s="280"/>
      <c r="B27" s="280"/>
      <c r="C27" s="280"/>
      <c r="D27" s="280"/>
      <c r="E27" s="280"/>
      <c r="F27" s="280"/>
      <c r="G27" s="281"/>
      <c r="H27" s="282"/>
      <c r="I27" s="282"/>
      <c r="J27" s="282"/>
      <c r="K27" s="282"/>
      <c r="L27" s="282"/>
      <c r="M27" s="282"/>
      <c r="N27" s="281"/>
    </row>
    <row r="28" s="277" customFormat="1" ht="20.1" customHeight="1" spans="1:27">
      <c r="A28" s="280"/>
      <c r="B28" s="280"/>
      <c r="C28" s="280"/>
      <c r="D28" s="280"/>
      <c r="E28" s="280"/>
      <c r="F28" s="280"/>
      <c r="G28" s="281"/>
      <c r="H28" s="282"/>
      <c r="I28" s="282"/>
      <c r="J28" s="282"/>
      <c r="K28" s="282"/>
      <c r="L28" s="282"/>
      <c r="M28" s="282"/>
      <c r="N28" s="281"/>
    </row>
    <row r="29" s="277" customFormat="1" ht="20.1" customHeight="1" spans="1:27">
      <c r="A29" s="280"/>
      <c r="B29" s="280"/>
      <c r="C29" s="280"/>
      <c r="D29" s="280"/>
      <c r="E29" s="280"/>
      <c r="F29" s="280"/>
      <c r="G29" s="281"/>
      <c r="H29" s="282"/>
      <c r="I29" s="282"/>
      <c r="J29" s="282"/>
      <c r="K29" s="282"/>
      <c r="L29" s="282"/>
      <c r="M29" s="282"/>
      <c r="N29" s="281"/>
    </row>
    <row r="30" s="277" customFormat="1" ht="20.1" customHeight="1" spans="1:27">
      <c r="A30" s="280"/>
      <c r="B30" s="280"/>
      <c r="C30" s="280"/>
      <c r="D30" s="280"/>
      <c r="E30" s="280"/>
      <c r="F30" s="280"/>
      <c r="G30" s="281"/>
      <c r="H30" s="282"/>
      <c r="I30" s="282"/>
      <c r="J30" s="282"/>
      <c r="K30" s="282"/>
      <c r="L30" s="282"/>
      <c r="M30" s="282"/>
      <c r="N30" s="281"/>
    </row>
    <row r="31" s="277" customFormat="1" ht="20.1" customHeight="1" spans="1:27">
      <c r="A31" s="280"/>
      <c r="B31" s="280"/>
      <c r="C31" s="280"/>
      <c r="D31" s="280"/>
      <c r="E31" s="280"/>
      <c r="F31" s="280"/>
      <c r="G31" s="281"/>
      <c r="H31" s="282"/>
      <c r="I31" s="282"/>
      <c r="J31" s="282"/>
      <c r="K31" s="282"/>
      <c r="L31" s="282"/>
      <c r="M31" s="282"/>
      <c r="N31" s="281"/>
    </row>
    <row r="32" s="277" customFormat="1" ht="20.1" customHeight="1" spans="1:27">
      <c r="A32" s="280"/>
      <c r="B32" s="280"/>
      <c r="C32" s="280"/>
      <c r="D32" s="280"/>
      <c r="E32" s="280"/>
      <c r="F32" s="280"/>
      <c r="G32" s="281"/>
      <c r="H32" s="282"/>
      <c r="I32" s="282"/>
      <c r="J32" s="282"/>
      <c r="K32" s="282"/>
      <c r="L32" s="282"/>
      <c r="M32" s="282"/>
      <c r="N32" s="281"/>
    </row>
    <row r="33" s="277" customFormat="1" ht="20.1" customHeight="1" spans="1:27">
      <c r="A33" s="280"/>
      <c r="B33" s="280"/>
      <c r="C33" s="280"/>
      <c r="D33" s="280"/>
      <c r="E33" s="280"/>
      <c r="F33" s="280"/>
      <c r="G33" s="281"/>
      <c r="H33" s="282"/>
      <c r="I33" s="282"/>
      <c r="J33" s="282"/>
      <c r="K33" s="282"/>
      <c r="L33" s="282"/>
      <c r="M33" s="282"/>
      <c r="N33" s="281"/>
    </row>
    <row r="34" s="277" customFormat="1" ht="20.1" customHeight="1" spans="1:27">
      <c r="A34" s="280"/>
      <c r="B34" s="280"/>
      <c r="C34" s="280"/>
      <c r="D34" s="280"/>
      <c r="E34" s="280"/>
      <c r="F34" s="280"/>
      <c r="G34" s="281"/>
      <c r="H34" s="282"/>
      <c r="I34" s="282"/>
      <c r="J34" s="282"/>
      <c r="K34" s="282"/>
      <c r="L34" s="282"/>
      <c r="M34" s="282"/>
      <c r="N34" s="281"/>
    </row>
    <row r="35" s="277" customFormat="1" ht="20.1" customHeight="1" spans="1:27">
      <c r="A35" s="280"/>
      <c r="B35" s="280"/>
      <c r="C35" s="280"/>
      <c r="D35" s="280"/>
      <c r="E35" s="280"/>
      <c r="F35" s="280"/>
      <c r="G35" s="281"/>
      <c r="H35" s="282"/>
      <c r="I35" s="282"/>
      <c r="J35" s="282"/>
      <c r="K35" s="282"/>
      <c r="L35" s="282"/>
      <c r="M35" s="282"/>
      <c r="N35" s="281"/>
    </row>
    <row r="36" s="277" customFormat="1" ht="20.1" customHeight="1" spans="1:27">
      <c r="A36" s="280"/>
      <c r="B36" s="280"/>
      <c r="C36" s="280"/>
      <c r="D36" s="280"/>
      <c r="E36" s="280"/>
      <c r="F36" s="280"/>
      <c r="G36" s="281"/>
      <c r="H36" s="282"/>
      <c r="I36" s="282"/>
      <c r="J36" s="282"/>
      <c r="K36" s="282"/>
      <c r="L36" s="282"/>
      <c r="M36" s="282"/>
      <c r="N36" s="281"/>
    </row>
    <row r="37" s="277" customFormat="1" ht="20.1" customHeight="1" spans="1:27">
      <c r="A37" s="280"/>
      <c r="B37" s="280"/>
      <c r="C37" s="280"/>
      <c r="D37" s="280"/>
      <c r="E37" s="280"/>
      <c r="F37" s="280"/>
      <c r="G37" s="281"/>
      <c r="H37" s="282"/>
      <c r="I37" s="282"/>
      <c r="J37" s="282"/>
      <c r="K37" s="282"/>
      <c r="L37" s="282"/>
      <c r="M37" s="282"/>
      <c r="N37" s="281"/>
    </row>
    <row r="38" s="277" customFormat="1" ht="20.1" customHeight="1" spans="1:27">
      <c r="A38" s="280"/>
      <c r="B38" s="280"/>
      <c r="C38" s="280"/>
      <c r="D38" s="280"/>
      <c r="E38" s="280"/>
      <c r="F38" s="280"/>
      <c r="G38" s="281"/>
      <c r="H38" s="282"/>
      <c r="I38" s="282"/>
      <c r="J38" s="282"/>
      <c r="K38" s="282"/>
      <c r="L38" s="282"/>
      <c r="M38" s="282"/>
      <c r="N38" s="281"/>
    </row>
    <row r="39" s="277" customFormat="1" ht="20.1" customHeight="1" spans="1:27">
      <c r="A39" s="280"/>
      <c r="B39" s="280"/>
      <c r="C39" s="280"/>
      <c r="D39" s="280"/>
      <c r="E39" s="280"/>
      <c r="F39" s="280"/>
      <c r="G39" s="281"/>
      <c r="H39" s="282"/>
      <c r="I39" s="282"/>
      <c r="J39" s="282"/>
      <c r="K39" s="282"/>
      <c r="L39" s="282"/>
      <c r="M39" s="282"/>
      <c r="N39" s="281"/>
    </row>
    <row r="40" s="277" customFormat="1" ht="20.1" customHeight="1" spans="1:27">
      <c r="A40" s="280"/>
      <c r="B40" s="280"/>
      <c r="C40" s="280"/>
      <c r="D40" s="280"/>
      <c r="E40" s="280"/>
      <c r="F40" s="280"/>
      <c r="G40" s="281"/>
      <c r="H40" s="282"/>
      <c r="I40" s="282"/>
      <c r="J40" s="282"/>
      <c r="K40" s="282"/>
      <c r="L40" s="282"/>
      <c r="M40" s="282"/>
      <c r="N40" s="281"/>
    </row>
    <row r="41" s="277" customFormat="1" ht="20.1" customHeight="1" spans="1:27">
      <c r="A41" s="280"/>
      <c r="B41" s="280"/>
      <c r="C41" s="280"/>
      <c r="D41" s="280"/>
      <c r="E41" s="280"/>
      <c r="F41" s="280"/>
      <c r="G41" s="281"/>
      <c r="H41" s="282"/>
      <c r="I41" s="282"/>
      <c r="J41" s="282"/>
      <c r="K41" s="282"/>
      <c r="L41" s="282"/>
      <c r="M41" s="282"/>
      <c r="N41" s="281"/>
    </row>
    <row r="42" s="277" customFormat="1" ht="20.1" customHeight="1" spans="1:27">
      <c r="A42" s="280"/>
      <c r="B42" s="280"/>
      <c r="C42" s="280"/>
      <c r="D42" s="280"/>
      <c r="E42" s="280"/>
      <c r="F42" s="280"/>
      <c r="G42" s="281"/>
      <c r="H42" s="282"/>
      <c r="I42" s="282"/>
      <c r="J42" s="282"/>
      <c r="K42" s="282"/>
      <c r="L42" s="282"/>
      <c r="M42" s="282"/>
      <c r="N42" s="281"/>
    </row>
    <row r="43" s="277" customFormat="1" ht="20.1" customHeight="1" spans="1:27">
      <c r="A43" s="280"/>
      <c r="B43" s="280"/>
      <c r="C43" s="280"/>
      <c r="D43" s="280"/>
      <c r="E43" s="280"/>
      <c r="F43" s="280"/>
      <c r="G43" s="281"/>
      <c r="H43" s="282"/>
      <c r="I43" s="282"/>
      <c r="J43" s="282"/>
      <c r="K43" s="282"/>
      <c r="L43" s="282"/>
      <c r="M43" s="282"/>
      <c r="N43" s="281"/>
    </row>
    <row r="44" s="277" customFormat="1" ht="20.1" customHeight="1" spans="1:27">
      <c r="A44" s="280"/>
      <c r="B44" s="280"/>
      <c r="C44" s="280"/>
      <c r="D44" s="280"/>
      <c r="E44" s="280"/>
      <c r="F44" s="280"/>
      <c r="G44" s="281"/>
      <c r="H44" s="282"/>
      <c r="I44" s="282"/>
      <c r="J44" s="282"/>
      <c r="K44" s="282"/>
      <c r="L44" s="282"/>
      <c r="M44" s="282"/>
      <c r="N44" s="281"/>
    </row>
    <row r="45" s="277" customFormat="1" ht="20.1" customHeight="1" spans="1:27">
      <c r="A45" s="280"/>
      <c r="B45" s="280"/>
      <c r="C45" s="280"/>
      <c r="D45" s="280"/>
      <c r="E45" s="280"/>
      <c r="F45" s="280"/>
      <c r="G45" s="281"/>
      <c r="H45" s="282"/>
      <c r="I45" s="282"/>
      <c r="J45" s="282"/>
      <c r="K45" s="282"/>
      <c r="L45" s="282"/>
      <c r="M45" s="282"/>
      <c r="N45" s="281"/>
      <c r="O45" s="280"/>
      <c r="P45" s="280"/>
      <c r="Q45" s="280"/>
      <c r="R45" s="280"/>
      <c r="S45" s="280"/>
      <c r="T45" s="280"/>
      <c r="U45" s="280"/>
      <c r="V45" s="280"/>
      <c r="W45" s="280"/>
      <c r="X45" s="280"/>
      <c r="Y45" s="280"/>
      <c r="Z45" s="280"/>
      <c r="AA45" s="280"/>
    </row>
    <row r="46" s="280" customFormat="1" ht="20.1" customHeight="1" spans="1:27">
      <c r="G46" s="281"/>
      <c r="H46" s="282"/>
      <c r="I46" s="282"/>
      <c r="J46" s="282"/>
      <c r="K46" s="282"/>
      <c r="L46" s="282"/>
      <c r="M46" s="282"/>
      <c r="N46" s="281"/>
    </row>
    <row r="47" s="280" customFormat="1" ht="20.1" customHeight="1" spans="1:27">
      <c r="G47" s="281"/>
      <c r="H47" s="282"/>
      <c r="I47" s="282"/>
      <c r="J47" s="282"/>
      <c r="K47" s="282"/>
      <c r="L47" s="282"/>
      <c r="M47" s="282"/>
      <c r="N47" s="281"/>
    </row>
    <row r="48" s="280" customFormat="1" ht="20.1" customHeight="1" spans="1:27">
      <c r="G48" s="281"/>
      <c r="H48" s="282"/>
      <c r="I48" s="282"/>
      <c r="J48" s="282"/>
      <c r="K48" s="282"/>
      <c r="L48" s="282"/>
      <c r="M48" s="282"/>
      <c r="N48" s="281"/>
    </row>
    <row r="49" s="280" customFormat="1" ht="20.1" customHeight="1" spans="1:27">
      <c r="G49" s="281"/>
      <c r="H49" s="282"/>
      <c r="I49" s="282"/>
      <c r="J49" s="282"/>
      <c r="K49" s="282"/>
      <c r="L49" s="282"/>
      <c r="M49" s="282"/>
      <c r="N49" s="281"/>
    </row>
    <row r="50" s="280" customFormat="1" ht="20.1" customHeight="1" spans="1:27">
      <c r="G50" s="281"/>
      <c r="H50" s="282"/>
      <c r="I50" s="282"/>
      <c r="J50" s="282"/>
      <c r="K50" s="282"/>
      <c r="L50" s="282"/>
      <c r="M50" s="282"/>
      <c r="N50" s="281"/>
    </row>
    <row r="51" s="280" customFormat="1" ht="20.1" customHeight="1" spans="1:27">
      <c r="G51" s="281"/>
      <c r="H51" s="282"/>
      <c r="I51" s="282"/>
      <c r="J51" s="282"/>
      <c r="K51" s="282"/>
      <c r="L51" s="282"/>
      <c r="M51" s="282"/>
      <c r="N51" s="281"/>
    </row>
    <row r="52" s="280" customFormat="1" ht="20.1" customHeight="1" spans="1:27">
      <c r="G52" s="281"/>
      <c r="H52" s="282"/>
      <c r="I52" s="282"/>
      <c r="J52" s="282"/>
      <c r="K52" s="282"/>
      <c r="L52" s="282"/>
      <c r="M52" s="282"/>
      <c r="N52" s="281"/>
      <c r="O52" s="277"/>
      <c r="P52" s="277"/>
      <c r="Q52" s="277"/>
      <c r="R52" s="277"/>
      <c r="S52" s="277"/>
      <c r="T52" s="277"/>
      <c r="U52" s="277"/>
      <c r="V52" s="277"/>
      <c r="W52" s="277"/>
      <c r="X52" s="277"/>
      <c r="Y52" s="277"/>
      <c r="Z52" s="277"/>
      <c r="AA52" s="277"/>
    </row>
    <row r="53" s="277" customFormat="1" spans="1:27">
      <c r="A53" s="280"/>
      <c r="B53" s="280"/>
      <c r="C53" s="280"/>
      <c r="D53" s="280"/>
      <c r="E53" s="280"/>
      <c r="F53" s="280"/>
      <c r="G53" s="281"/>
      <c r="H53" s="282"/>
      <c r="I53" s="282"/>
      <c r="J53" s="282"/>
      <c r="K53" s="282"/>
      <c r="L53" s="282"/>
      <c r="M53" s="282"/>
      <c r="N53" s="281"/>
    </row>
    <row r="54" s="277" customFormat="1" spans="1:27">
      <c r="A54" s="280"/>
      <c r="B54" s="280"/>
      <c r="C54" s="280"/>
      <c r="D54" s="280"/>
      <c r="E54" s="280"/>
      <c r="F54" s="280"/>
      <c r="G54" s="281"/>
      <c r="H54" s="282"/>
      <c r="I54" s="282"/>
      <c r="J54" s="282"/>
      <c r="K54" s="282"/>
      <c r="L54" s="282"/>
      <c r="M54" s="282"/>
      <c r="N54" s="281"/>
    </row>
  </sheetData>
  <mergeCells count="3">
    <mergeCell ref="A1:H1"/>
    <mergeCell ref="A2:N2"/>
    <mergeCell ref="A3:H3"/>
  </mergeCells>
  <printOptions horizontalCentered="1"/>
  <pageMargins left="0.15748031496063" right="0.15748031496063" top="0.511811023622047" bottom="0.31496062992126" header="0.31496062992126" footer="0.31496062992126"/>
  <pageSetup paperSize="9" scale="70" fitToHeight="0" orientation="landscape" blackAndWhite="1"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274"/>
  <sheetViews>
    <sheetView workbookViewId="0">
      <selection activeCell="F7" sqref="F7"/>
    </sheetView>
  </sheetViews>
  <sheetFormatPr defaultColWidth="9" defaultRowHeight="14.25" outlineLevelCol="2"/>
  <cols>
    <col min="1" max="1" width="11.25" style="270" customWidth="1"/>
    <col min="2" max="2" width="60.375" style="270" customWidth="1"/>
    <col min="3" max="3" width="11.625" style="180" customWidth="1"/>
    <col min="4" max="16384" width="9" style="180"/>
  </cols>
  <sheetData>
    <row r="1" s="180" customFormat="1" ht="18" customHeight="1" spans="1:3">
      <c r="A1" s="182" t="s">
        <v>2682</v>
      </c>
      <c r="B1" s="182"/>
    </row>
    <row r="2" s="180" customFormat="1" ht="24" spans="1:3">
      <c r="A2" s="183" t="s">
        <v>2683</v>
      </c>
      <c r="B2" s="183"/>
      <c r="C2" s="183"/>
    </row>
    <row r="3" s="180" customFormat="1" ht="20.25" customHeight="1" spans="1:3">
      <c r="A3" s="271"/>
      <c r="B3" s="272"/>
      <c r="C3" s="273" t="s">
        <v>2</v>
      </c>
    </row>
    <row r="4" s="501" customFormat="1" ht="20.1" customHeight="1" spans="1:3">
      <c r="A4" s="502" t="s">
        <v>128</v>
      </c>
      <c r="B4" s="185" t="s">
        <v>129</v>
      </c>
      <c r="C4" s="503" t="s">
        <v>130</v>
      </c>
    </row>
    <row r="5" s="501" customFormat="1" ht="20.1" customHeight="1" spans="1:3">
      <c r="A5" s="276"/>
      <c r="B5" s="504" t="s">
        <v>2684</v>
      </c>
      <c r="C5" s="187">
        <f>C6+C14+C30+C42+C53+C111+C135+C178+C183+C186+C213+C230+C247</f>
        <v>170047</v>
      </c>
    </row>
    <row r="6" s="180" customFormat="1" ht="15" customHeight="1" spans="1:3">
      <c r="A6" s="505" t="s">
        <v>841</v>
      </c>
      <c r="B6" s="506" t="s">
        <v>842</v>
      </c>
      <c r="C6" s="507">
        <f>C7</f>
        <v>0</v>
      </c>
    </row>
    <row r="7" s="180" customFormat="1" ht="15" customHeight="1" spans="1:3">
      <c r="A7" s="508" t="s">
        <v>2685</v>
      </c>
      <c r="B7" s="509" t="s">
        <v>2686</v>
      </c>
      <c r="C7" s="510">
        <f>SUM(C8:C13)</f>
        <v>0</v>
      </c>
    </row>
    <row r="8" s="180" customFormat="1" ht="15" customHeight="1" spans="1:3">
      <c r="A8" s="276" t="s">
        <v>2687</v>
      </c>
      <c r="B8" s="511" t="s">
        <v>2688</v>
      </c>
      <c r="C8" s="187">
        <v>0</v>
      </c>
    </row>
    <row r="9" s="180" customFormat="1" ht="15" customHeight="1" spans="1:3">
      <c r="A9" s="276" t="s">
        <v>2689</v>
      </c>
      <c r="B9" s="511" t="s">
        <v>2690</v>
      </c>
      <c r="C9" s="187">
        <v>0</v>
      </c>
    </row>
    <row r="10" s="180" customFormat="1" ht="15" customHeight="1" spans="1:3">
      <c r="A10" s="276" t="s">
        <v>2691</v>
      </c>
      <c r="B10" s="511" t="s">
        <v>2692</v>
      </c>
      <c r="C10" s="187">
        <v>0</v>
      </c>
    </row>
    <row r="11" s="180" customFormat="1" ht="15" customHeight="1" spans="1:3">
      <c r="A11" s="276" t="s">
        <v>2693</v>
      </c>
      <c r="B11" s="511" t="s">
        <v>2694</v>
      </c>
      <c r="C11" s="187">
        <v>0</v>
      </c>
    </row>
    <row r="12" s="180" customFormat="1" ht="15" customHeight="1" spans="1:3">
      <c r="A12" s="276" t="s">
        <v>2695</v>
      </c>
      <c r="B12" s="511" t="s">
        <v>2696</v>
      </c>
      <c r="C12" s="187">
        <v>0</v>
      </c>
    </row>
    <row r="13" s="180" customFormat="1" ht="15" customHeight="1" spans="1:3">
      <c r="A13" s="276" t="s">
        <v>2697</v>
      </c>
      <c r="B13" s="511" t="s">
        <v>2698</v>
      </c>
      <c r="C13" s="187">
        <v>0</v>
      </c>
    </row>
    <row r="14" s="180" customFormat="1" ht="15" customHeight="1" spans="1:3">
      <c r="A14" s="505" t="s">
        <v>946</v>
      </c>
      <c r="B14" s="506" t="s">
        <v>947</v>
      </c>
      <c r="C14" s="507">
        <f>C15+C21+C27</f>
        <v>0</v>
      </c>
    </row>
    <row r="15" s="180" customFormat="1" ht="15" customHeight="1" spans="1:3">
      <c r="A15" s="508" t="s">
        <v>2699</v>
      </c>
      <c r="B15" s="509" t="s">
        <v>2700</v>
      </c>
      <c r="C15" s="510">
        <f>SUM(C16:C20)</f>
        <v>0</v>
      </c>
    </row>
    <row r="16" s="180" customFormat="1" ht="15" customHeight="1" spans="1:3">
      <c r="A16" s="276" t="s">
        <v>2701</v>
      </c>
      <c r="B16" s="511" t="s">
        <v>2702</v>
      </c>
      <c r="C16" s="187">
        <v>0</v>
      </c>
    </row>
    <row r="17" s="180" customFormat="1" ht="15" customHeight="1" spans="1:3">
      <c r="A17" s="276" t="s">
        <v>2703</v>
      </c>
      <c r="B17" s="511" t="s">
        <v>2704</v>
      </c>
      <c r="C17" s="187">
        <v>0</v>
      </c>
    </row>
    <row r="18" s="180" customFormat="1" ht="15" customHeight="1" spans="1:3">
      <c r="A18" s="276" t="s">
        <v>2705</v>
      </c>
      <c r="B18" s="511" t="s">
        <v>2706</v>
      </c>
      <c r="C18" s="187">
        <v>0</v>
      </c>
    </row>
    <row r="19" s="180" customFormat="1" ht="15" customHeight="1" spans="1:3">
      <c r="A19" s="276" t="s">
        <v>2707</v>
      </c>
      <c r="B19" s="511" t="s">
        <v>2708</v>
      </c>
      <c r="C19" s="187">
        <v>0</v>
      </c>
    </row>
    <row r="20" s="180" customFormat="1" ht="15" customHeight="1" spans="1:3">
      <c r="A20" s="276" t="s">
        <v>2709</v>
      </c>
      <c r="B20" s="511" t="s">
        <v>2710</v>
      </c>
      <c r="C20" s="187">
        <v>0</v>
      </c>
    </row>
    <row r="21" s="180" customFormat="1" ht="15" customHeight="1" spans="1:3">
      <c r="A21" s="508" t="s">
        <v>2711</v>
      </c>
      <c r="B21" s="509" t="s">
        <v>2712</v>
      </c>
      <c r="C21" s="510">
        <f>SUM(C22:C26)</f>
        <v>0</v>
      </c>
    </row>
    <row r="22" s="180" customFormat="1" ht="15" customHeight="1" spans="1:3">
      <c r="A22" s="276" t="s">
        <v>2713</v>
      </c>
      <c r="B22" s="511" t="s">
        <v>2714</v>
      </c>
      <c r="C22" s="187">
        <v>0</v>
      </c>
    </row>
    <row r="23" s="180" customFormat="1" ht="15" customHeight="1" spans="1:3">
      <c r="A23" s="276" t="s">
        <v>2715</v>
      </c>
      <c r="B23" s="511" t="s">
        <v>2716</v>
      </c>
      <c r="C23" s="187">
        <v>0</v>
      </c>
    </row>
    <row r="24" s="180" customFormat="1" ht="15" customHeight="1" spans="1:3">
      <c r="A24" s="276" t="s">
        <v>2717</v>
      </c>
      <c r="B24" s="511" t="s">
        <v>2718</v>
      </c>
      <c r="C24" s="187">
        <v>0</v>
      </c>
    </row>
    <row r="25" s="180" customFormat="1" ht="15" customHeight="1" spans="1:3">
      <c r="A25" s="276" t="s">
        <v>2719</v>
      </c>
      <c r="B25" s="511" t="s">
        <v>2720</v>
      </c>
      <c r="C25" s="187">
        <v>0</v>
      </c>
    </row>
    <row r="26" s="180" customFormat="1" ht="15" customHeight="1" spans="1:3">
      <c r="A26" s="276" t="s">
        <v>2721</v>
      </c>
      <c r="B26" s="511" t="s">
        <v>2722</v>
      </c>
      <c r="C26" s="187">
        <v>0</v>
      </c>
    </row>
    <row r="27" s="180" customFormat="1" ht="15" customHeight="1" spans="1:3">
      <c r="A27" s="508" t="s">
        <v>2723</v>
      </c>
      <c r="B27" s="509" t="s">
        <v>2724</v>
      </c>
      <c r="C27" s="510">
        <f>SUM(C28:C29)</f>
        <v>0</v>
      </c>
    </row>
    <row r="28" s="180" customFormat="1" ht="15" customHeight="1" spans="1:3">
      <c r="A28" s="276" t="s">
        <v>2725</v>
      </c>
      <c r="B28" s="511" t="s">
        <v>2726</v>
      </c>
      <c r="C28" s="187">
        <v>0</v>
      </c>
    </row>
    <row r="29" s="180" customFormat="1" ht="15" customHeight="1" spans="1:3">
      <c r="A29" s="276" t="s">
        <v>2727</v>
      </c>
      <c r="B29" s="511" t="s">
        <v>2728</v>
      </c>
      <c r="C29" s="187">
        <v>0</v>
      </c>
    </row>
    <row r="30" s="180" customFormat="1" ht="15" customHeight="1" spans="1:3">
      <c r="A30" s="505" t="s">
        <v>1045</v>
      </c>
      <c r="B30" s="506" t="s">
        <v>1046</v>
      </c>
      <c r="C30" s="507">
        <f>C31+C35+C39</f>
        <v>120</v>
      </c>
    </row>
    <row r="31" s="180" customFormat="1" ht="15" customHeight="1" spans="1:3">
      <c r="A31" s="508" t="s">
        <v>2729</v>
      </c>
      <c r="B31" s="509" t="s">
        <v>2730</v>
      </c>
      <c r="C31" s="510">
        <f>SUM(C32:C34)</f>
        <v>113</v>
      </c>
    </row>
    <row r="32" s="180" customFormat="1" ht="15" customHeight="1" spans="1:3">
      <c r="A32" s="276" t="s">
        <v>2731</v>
      </c>
      <c r="B32" s="511" t="s">
        <v>2732</v>
      </c>
      <c r="C32" s="187">
        <v>112</v>
      </c>
    </row>
    <row r="33" s="180" customFormat="1" ht="15" customHeight="1" spans="1:3">
      <c r="A33" s="276" t="s">
        <v>2733</v>
      </c>
      <c r="B33" s="511" t="s">
        <v>2734</v>
      </c>
      <c r="C33" s="187">
        <v>1</v>
      </c>
    </row>
    <row r="34" s="180" customFormat="1" ht="15" customHeight="1" spans="1:3">
      <c r="A34" s="276" t="s">
        <v>2735</v>
      </c>
      <c r="B34" s="511" t="s">
        <v>2736</v>
      </c>
      <c r="C34" s="187">
        <v>0</v>
      </c>
    </row>
    <row r="35" s="180" customFormat="1" ht="15" customHeight="1" spans="1:3">
      <c r="A35" s="508" t="s">
        <v>2737</v>
      </c>
      <c r="B35" s="509" t="s">
        <v>2738</v>
      </c>
      <c r="C35" s="510">
        <f>SUM(C36:C38)</f>
        <v>7</v>
      </c>
    </row>
    <row r="36" s="180" customFormat="1" ht="15" customHeight="1" spans="1:3">
      <c r="A36" s="276" t="s">
        <v>2739</v>
      </c>
      <c r="B36" s="511" t="s">
        <v>2732</v>
      </c>
      <c r="C36" s="187">
        <v>0</v>
      </c>
    </row>
    <row r="37" s="180" customFormat="1" ht="15" customHeight="1" spans="1:3">
      <c r="A37" s="276" t="s">
        <v>2740</v>
      </c>
      <c r="B37" s="511" t="s">
        <v>2734</v>
      </c>
      <c r="C37" s="187">
        <v>7</v>
      </c>
    </row>
    <row r="38" s="180" customFormat="1" ht="15" customHeight="1" spans="1:3">
      <c r="A38" s="276" t="s">
        <v>2741</v>
      </c>
      <c r="B38" s="511" t="s">
        <v>2742</v>
      </c>
      <c r="C38" s="187">
        <v>0</v>
      </c>
    </row>
    <row r="39" s="180" customFormat="1" ht="15" customHeight="1" spans="1:3">
      <c r="A39" s="508" t="s">
        <v>2743</v>
      </c>
      <c r="B39" s="509" t="s">
        <v>2744</v>
      </c>
      <c r="C39" s="510">
        <f>SUM(C40:C41)</f>
        <v>0</v>
      </c>
    </row>
    <row r="40" s="180" customFormat="1" ht="15" customHeight="1" spans="1:3">
      <c r="A40" s="276" t="s">
        <v>2745</v>
      </c>
      <c r="B40" s="511" t="s">
        <v>2734</v>
      </c>
      <c r="C40" s="187">
        <v>0</v>
      </c>
    </row>
    <row r="41" s="180" customFormat="1" ht="15" customHeight="1" spans="1:3">
      <c r="A41" s="276" t="s">
        <v>2746</v>
      </c>
      <c r="B41" s="511" t="s">
        <v>2747</v>
      </c>
      <c r="C41" s="187">
        <v>0</v>
      </c>
    </row>
    <row r="42" s="180" customFormat="1" ht="15" customHeight="1" spans="1:3">
      <c r="A42" s="505" t="s">
        <v>1419</v>
      </c>
      <c r="B42" s="506" t="s">
        <v>1420</v>
      </c>
      <c r="C42" s="507">
        <f>C43+C48</f>
        <v>0</v>
      </c>
    </row>
    <row r="43" s="180" customFormat="1" ht="15" customHeight="1" spans="1:3">
      <c r="A43" s="508" t="s">
        <v>2748</v>
      </c>
      <c r="B43" s="509" t="s">
        <v>2749</v>
      </c>
      <c r="C43" s="510">
        <f>SUM(C44:C47)</f>
        <v>0</v>
      </c>
    </row>
    <row r="44" s="180" customFormat="1" ht="15" customHeight="1" spans="1:3">
      <c r="A44" s="276" t="s">
        <v>2750</v>
      </c>
      <c r="B44" s="511" t="s">
        <v>2751</v>
      </c>
      <c r="C44" s="187">
        <v>0</v>
      </c>
    </row>
    <row r="45" s="180" customFormat="1" ht="15" customHeight="1" spans="1:3">
      <c r="A45" s="276" t="s">
        <v>2752</v>
      </c>
      <c r="B45" s="511" t="s">
        <v>2753</v>
      </c>
      <c r="C45" s="187">
        <v>0</v>
      </c>
    </row>
    <row r="46" s="180" customFormat="1" ht="15" customHeight="1" spans="1:3">
      <c r="A46" s="276" t="s">
        <v>2754</v>
      </c>
      <c r="B46" s="511" t="s">
        <v>2755</v>
      </c>
      <c r="C46" s="187">
        <v>0</v>
      </c>
    </row>
    <row r="47" s="180" customFormat="1" ht="15" customHeight="1" spans="1:3">
      <c r="A47" s="276" t="s">
        <v>2756</v>
      </c>
      <c r="B47" s="511" t="s">
        <v>2757</v>
      </c>
      <c r="C47" s="187">
        <v>0</v>
      </c>
    </row>
    <row r="48" s="180" customFormat="1" ht="15" customHeight="1" spans="1:3">
      <c r="A48" s="508" t="s">
        <v>2758</v>
      </c>
      <c r="B48" s="509" t="s">
        <v>2759</v>
      </c>
      <c r="C48" s="510">
        <f>SUM(C49:C52)</f>
        <v>0</v>
      </c>
    </row>
    <row r="49" s="180" customFormat="1" ht="15" customHeight="1" spans="1:3">
      <c r="A49" s="276" t="s">
        <v>2760</v>
      </c>
      <c r="B49" s="511" t="s">
        <v>2761</v>
      </c>
      <c r="C49" s="187">
        <v>0</v>
      </c>
    </row>
    <row r="50" s="180" customFormat="1" ht="15" customHeight="1" spans="1:3">
      <c r="A50" s="276" t="s">
        <v>2762</v>
      </c>
      <c r="B50" s="511" t="s">
        <v>2763</v>
      </c>
      <c r="C50" s="187">
        <v>0</v>
      </c>
    </row>
    <row r="51" s="180" customFormat="1" ht="15" customHeight="1" spans="1:3">
      <c r="A51" s="276" t="s">
        <v>2764</v>
      </c>
      <c r="B51" s="511" t="s">
        <v>2765</v>
      </c>
      <c r="C51" s="187">
        <v>0</v>
      </c>
    </row>
    <row r="52" s="180" customFormat="1" ht="15" customHeight="1" spans="1:3">
      <c r="A52" s="276" t="s">
        <v>2766</v>
      </c>
      <c r="B52" s="511" t="s">
        <v>2767</v>
      </c>
      <c r="C52" s="187">
        <v>0</v>
      </c>
    </row>
    <row r="53" s="180" customFormat="1" ht="15" customHeight="1" spans="1:3">
      <c r="A53" s="505" t="s">
        <v>1565</v>
      </c>
      <c r="B53" s="506" t="s">
        <v>1566</v>
      </c>
      <c r="C53" s="507">
        <f>C54+C70+C74+C75+C81+C85+C89+C93+C99+C102</f>
        <v>30743</v>
      </c>
    </row>
    <row r="54" s="180" customFormat="1" ht="15" customHeight="1" spans="1:3">
      <c r="A54" s="508" t="s">
        <v>2768</v>
      </c>
      <c r="B54" s="509" t="s">
        <v>2769</v>
      </c>
      <c r="C54" s="510">
        <f>SUM(C55:C69)</f>
        <v>15210</v>
      </c>
    </row>
    <row r="55" s="180" customFormat="1" ht="15" customHeight="1" spans="1:3">
      <c r="A55" s="276" t="s">
        <v>2770</v>
      </c>
      <c r="B55" s="511" t="s">
        <v>2771</v>
      </c>
      <c r="C55" s="187">
        <v>7722</v>
      </c>
    </row>
    <row r="56" s="180" customFormat="1" ht="15" customHeight="1" spans="1:3">
      <c r="A56" s="276" t="s">
        <v>2772</v>
      </c>
      <c r="B56" s="511" t="s">
        <v>2773</v>
      </c>
      <c r="C56" s="187">
        <v>0</v>
      </c>
    </row>
    <row r="57" s="180" customFormat="1" ht="15" customHeight="1" spans="1:3">
      <c r="A57" s="276" t="s">
        <v>2774</v>
      </c>
      <c r="B57" s="511" t="s">
        <v>2775</v>
      </c>
      <c r="C57" s="187">
        <v>0</v>
      </c>
    </row>
    <row r="58" s="180" customFormat="1" ht="15" customHeight="1" spans="1:3">
      <c r="A58" s="276" t="s">
        <v>2776</v>
      </c>
      <c r="B58" s="511" t="s">
        <v>2777</v>
      </c>
      <c r="C58" s="187">
        <v>1816</v>
      </c>
    </row>
    <row r="59" s="180" customFormat="1" ht="15" customHeight="1" spans="1:3">
      <c r="A59" s="276" t="s">
        <v>2778</v>
      </c>
      <c r="B59" s="511" t="s">
        <v>2779</v>
      </c>
      <c r="C59" s="187">
        <v>0</v>
      </c>
    </row>
    <row r="60" s="180" customFormat="1" ht="15" customHeight="1" spans="1:3">
      <c r="A60" s="276" t="s">
        <v>2780</v>
      </c>
      <c r="B60" s="511" t="s">
        <v>2781</v>
      </c>
      <c r="C60" s="187">
        <v>0</v>
      </c>
    </row>
    <row r="61" s="180" customFormat="1" ht="15" customHeight="1" spans="1:3">
      <c r="A61" s="276" t="s">
        <v>2782</v>
      </c>
      <c r="B61" s="511" t="s">
        <v>2783</v>
      </c>
      <c r="C61" s="187">
        <v>0</v>
      </c>
    </row>
    <row r="62" s="180" customFormat="1" ht="15" customHeight="1" spans="1:3">
      <c r="A62" s="276" t="s">
        <v>2784</v>
      </c>
      <c r="B62" s="511" t="s">
        <v>2785</v>
      </c>
      <c r="C62" s="187">
        <v>0</v>
      </c>
    </row>
    <row r="63" s="180" customFormat="1" ht="15" customHeight="1" spans="1:3">
      <c r="A63" s="276" t="s">
        <v>2786</v>
      </c>
      <c r="B63" s="511" t="s">
        <v>2787</v>
      </c>
      <c r="C63" s="187">
        <v>0</v>
      </c>
    </row>
    <row r="64" s="180" customFormat="1" ht="15" customHeight="1" spans="1:3">
      <c r="A64" s="276" t="s">
        <v>2788</v>
      </c>
      <c r="B64" s="511" t="s">
        <v>2789</v>
      </c>
      <c r="C64" s="190">
        <v>0</v>
      </c>
    </row>
    <row r="65" s="180" customFormat="1" ht="15" customHeight="1" spans="1:3">
      <c r="A65" s="276" t="s">
        <v>2790</v>
      </c>
      <c r="B65" s="511" t="s">
        <v>2226</v>
      </c>
      <c r="C65" s="187">
        <v>0</v>
      </c>
    </row>
    <row r="66" s="180" customFormat="1" ht="15" customHeight="1" spans="1:3">
      <c r="A66" s="276" t="s">
        <v>2791</v>
      </c>
      <c r="B66" s="511" t="s">
        <v>2792</v>
      </c>
      <c r="C66" s="192">
        <v>0</v>
      </c>
    </row>
    <row r="67" s="180" customFormat="1" ht="15" customHeight="1" spans="1:3">
      <c r="A67" s="276" t="s">
        <v>2793</v>
      </c>
      <c r="B67" s="511" t="s">
        <v>2794</v>
      </c>
      <c r="C67" s="192">
        <v>0</v>
      </c>
    </row>
    <row r="68" s="180" customFormat="1" ht="15" customHeight="1" spans="1:3">
      <c r="A68" s="276" t="s">
        <v>2795</v>
      </c>
      <c r="B68" s="511" t="s">
        <v>2796</v>
      </c>
      <c r="C68" s="187">
        <v>0</v>
      </c>
    </row>
    <row r="69" s="180" customFormat="1" ht="15" customHeight="1" spans="1:3">
      <c r="A69" s="276" t="s">
        <v>2797</v>
      </c>
      <c r="B69" s="511" t="s">
        <v>2798</v>
      </c>
      <c r="C69" s="187">
        <v>5672</v>
      </c>
    </row>
    <row r="70" s="180" customFormat="1" ht="15" customHeight="1" spans="1:3">
      <c r="A70" s="508" t="s">
        <v>2799</v>
      </c>
      <c r="B70" s="509" t="s">
        <v>2800</v>
      </c>
      <c r="C70" s="510">
        <f>SUM(C71:C73)</f>
        <v>0</v>
      </c>
    </row>
    <row r="71" s="180" customFormat="1" ht="15" customHeight="1" spans="1:3">
      <c r="A71" s="276" t="s">
        <v>2801</v>
      </c>
      <c r="B71" s="511" t="s">
        <v>2771</v>
      </c>
      <c r="C71" s="187">
        <v>0</v>
      </c>
    </row>
    <row r="72" s="180" customFormat="1" ht="15" customHeight="1" spans="1:3">
      <c r="A72" s="276" t="s">
        <v>2802</v>
      </c>
      <c r="B72" s="511" t="s">
        <v>2773</v>
      </c>
      <c r="C72" s="187">
        <v>0</v>
      </c>
    </row>
    <row r="73" s="180" customFormat="1" ht="15" customHeight="1" spans="1:3">
      <c r="A73" s="276" t="s">
        <v>2803</v>
      </c>
      <c r="B73" s="511" t="s">
        <v>2804</v>
      </c>
      <c r="C73" s="187">
        <v>0</v>
      </c>
    </row>
    <row r="74" s="180" customFormat="1" ht="15" customHeight="1" spans="1:3">
      <c r="A74" s="508" t="s">
        <v>2805</v>
      </c>
      <c r="B74" s="509" t="s">
        <v>2806</v>
      </c>
      <c r="C74" s="510">
        <v>8</v>
      </c>
    </row>
    <row r="75" s="180" customFormat="1" ht="15" customHeight="1" spans="1:3">
      <c r="A75" s="508" t="s">
        <v>2807</v>
      </c>
      <c r="B75" s="509" t="s">
        <v>2808</v>
      </c>
      <c r="C75" s="510">
        <f>SUM(C76:C80)</f>
        <v>25</v>
      </c>
    </row>
    <row r="76" s="180" customFormat="1" ht="15" customHeight="1" spans="1:3">
      <c r="A76" s="276" t="s">
        <v>2809</v>
      </c>
      <c r="B76" s="511" t="s">
        <v>2810</v>
      </c>
      <c r="C76" s="187">
        <v>0</v>
      </c>
    </row>
    <row r="77" s="180" customFormat="1" ht="15" customHeight="1" spans="1:3">
      <c r="A77" s="276" t="s">
        <v>2811</v>
      </c>
      <c r="B77" s="511" t="s">
        <v>2812</v>
      </c>
      <c r="C77" s="187">
        <v>0</v>
      </c>
    </row>
    <row r="78" s="180" customFormat="1" ht="15" customHeight="1" spans="1:3">
      <c r="A78" s="276" t="s">
        <v>2813</v>
      </c>
      <c r="B78" s="511" t="s">
        <v>2814</v>
      </c>
      <c r="C78" s="187">
        <v>0</v>
      </c>
    </row>
    <row r="79" s="180" customFormat="1" ht="15" customHeight="1" spans="1:3">
      <c r="A79" s="276" t="s">
        <v>2815</v>
      </c>
      <c r="B79" s="511" t="s">
        <v>2816</v>
      </c>
      <c r="C79" s="187">
        <v>0</v>
      </c>
    </row>
    <row r="80" s="180" customFormat="1" ht="15" customHeight="1" spans="1:3">
      <c r="A80" s="276" t="s">
        <v>2817</v>
      </c>
      <c r="B80" s="511" t="s">
        <v>2818</v>
      </c>
      <c r="C80" s="187">
        <v>25</v>
      </c>
    </row>
    <row r="81" s="180" customFormat="1" ht="15" customHeight="1" spans="1:3">
      <c r="A81" s="508" t="s">
        <v>2819</v>
      </c>
      <c r="B81" s="509" t="s">
        <v>2820</v>
      </c>
      <c r="C81" s="510">
        <f>SUM(C82:C84)</f>
        <v>0</v>
      </c>
    </row>
    <row r="82" s="180" customFormat="1" ht="15" customHeight="1" spans="1:3">
      <c r="A82" s="276" t="s">
        <v>2821</v>
      </c>
      <c r="B82" s="511" t="s">
        <v>2822</v>
      </c>
      <c r="C82" s="187">
        <v>0</v>
      </c>
    </row>
    <row r="83" s="180" customFormat="1" ht="15" customHeight="1" spans="1:3">
      <c r="A83" s="276" t="s">
        <v>2823</v>
      </c>
      <c r="B83" s="511" t="s">
        <v>2824</v>
      </c>
      <c r="C83" s="187">
        <v>0</v>
      </c>
    </row>
    <row r="84" s="180" customFormat="1" ht="15" customHeight="1" spans="1:3">
      <c r="A84" s="276" t="s">
        <v>2825</v>
      </c>
      <c r="B84" s="511" t="s">
        <v>2826</v>
      </c>
      <c r="C84" s="187">
        <v>0</v>
      </c>
    </row>
    <row r="85" s="180" customFormat="1" ht="15" customHeight="1" spans="1:3">
      <c r="A85" s="508" t="s">
        <v>2827</v>
      </c>
      <c r="B85" s="509" t="s">
        <v>2828</v>
      </c>
      <c r="C85" s="510">
        <f>SUM(C86:C88)</f>
        <v>0</v>
      </c>
    </row>
    <row r="86" s="180" customFormat="1" ht="15" customHeight="1" spans="1:3">
      <c r="A86" s="276" t="s">
        <v>2829</v>
      </c>
      <c r="B86" s="511" t="s">
        <v>2771</v>
      </c>
      <c r="C86" s="187">
        <v>0</v>
      </c>
    </row>
    <row r="87" s="180" customFormat="1" ht="15" customHeight="1" spans="1:3">
      <c r="A87" s="276" t="s">
        <v>2830</v>
      </c>
      <c r="B87" s="511" t="s">
        <v>2773</v>
      </c>
      <c r="C87" s="187">
        <v>0</v>
      </c>
    </row>
    <row r="88" s="180" customFormat="1" ht="15" customHeight="1" spans="1:3">
      <c r="A88" s="276" t="s">
        <v>2831</v>
      </c>
      <c r="B88" s="511" t="s">
        <v>2832</v>
      </c>
      <c r="C88" s="187">
        <v>0</v>
      </c>
    </row>
    <row r="89" s="180" customFormat="1" ht="15" customHeight="1" spans="1:3">
      <c r="A89" s="508" t="s">
        <v>2833</v>
      </c>
      <c r="B89" s="509" t="s">
        <v>2834</v>
      </c>
      <c r="C89" s="510">
        <f>SUM(C90:C92)</f>
        <v>15500</v>
      </c>
    </row>
    <row r="90" s="180" customFormat="1" ht="15" customHeight="1" spans="1:3">
      <c r="A90" s="276" t="s">
        <v>2835</v>
      </c>
      <c r="B90" s="511" t="s">
        <v>2771</v>
      </c>
      <c r="C90" s="187">
        <v>15500</v>
      </c>
    </row>
    <row r="91" s="180" customFormat="1" ht="15" customHeight="1" spans="1:3">
      <c r="A91" s="276" t="s">
        <v>2836</v>
      </c>
      <c r="B91" s="511" t="s">
        <v>2773</v>
      </c>
      <c r="C91" s="187">
        <v>0</v>
      </c>
    </row>
    <row r="92" s="180" customFormat="1" ht="15" customHeight="1" spans="1:3">
      <c r="A92" s="276" t="s">
        <v>2837</v>
      </c>
      <c r="B92" s="511" t="s">
        <v>2838</v>
      </c>
      <c r="C92" s="187">
        <v>0</v>
      </c>
    </row>
    <row r="93" s="180" customFormat="1" ht="15" customHeight="1" spans="1:3">
      <c r="A93" s="508" t="s">
        <v>2839</v>
      </c>
      <c r="B93" s="509" t="s">
        <v>2840</v>
      </c>
      <c r="C93" s="510">
        <f>SUM(C94:C98)</f>
        <v>0</v>
      </c>
    </row>
    <row r="94" s="180" customFormat="1" ht="15" customHeight="1" spans="1:3">
      <c r="A94" s="276" t="s">
        <v>2841</v>
      </c>
      <c r="B94" s="511" t="s">
        <v>2810</v>
      </c>
      <c r="C94" s="187">
        <v>0</v>
      </c>
    </row>
    <row r="95" s="180" customFormat="1" ht="15" customHeight="1" spans="1:3">
      <c r="A95" s="276" t="s">
        <v>2842</v>
      </c>
      <c r="B95" s="511" t="s">
        <v>2812</v>
      </c>
      <c r="C95" s="187">
        <v>0</v>
      </c>
    </row>
    <row r="96" s="180" customFormat="1" ht="15" customHeight="1" spans="1:3">
      <c r="A96" s="276" t="s">
        <v>2843</v>
      </c>
      <c r="B96" s="511" t="s">
        <v>2814</v>
      </c>
      <c r="C96" s="187">
        <v>0</v>
      </c>
    </row>
    <row r="97" s="180" customFormat="1" ht="15" customHeight="1" spans="1:3">
      <c r="A97" s="276" t="s">
        <v>2844</v>
      </c>
      <c r="B97" s="511" t="s">
        <v>2816</v>
      </c>
      <c r="C97" s="187">
        <v>0</v>
      </c>
    </row>
    <row r="98" s="180" customFormat="1" ht="15" customHeight="1" spans="1:3">
      <c r="A98" s="276" t="s">
        <v>2845</v>
      </c>
      <c r="B98" s="511" t="s">
        <v>2846</v>
      </c>
      <c r="C98" s="187">
        <v>0</v>
      </c>
    </row>
    <row r="99" s="180" customFormat="1" ht="15" customHeight="1" spans="1:3">
      <c r="A99" s="508" t="s">
        <v>2847</v>
      </c>
      <c r="B99" s="509" t="s">
        <v>2848</v>
      </c>
      <c r="C99" s="510">
        <f>SUM(C100:C101)</f>
        <v>0</v>
      </c>
    </row>
    <row r="100" s="180" customFormat="1" ht="15" customHeight="1" spans="1:3">
      <c r="A100" s="276" t="s">
        <v>2849</v>
      </c>
      <c r="B100" s="511" t="s">
        <v>2822</v>
      </c>
      <c r="C100" s="187">
        <v>0</v>
      </c>
    </row>
    <row r="101" s="180" customFormat="1" ht="15" customHeight="1" spans="1:3">
      <c r="A101" s="276" t="s">
        <v>2850</v>
      </c>
      <c r="B101" s="511" t="s">
        <v>2851</v>
      </c>
      <c r="C101" s="187">
        <v>0</v>
      </c>
    </row>
    <row r="102" s="180" customFormat="1" ht="15" customHeight="1" spans="1:3">
      <c r="A102" s="508" t="s">
        <v>2852</v>
      </c>
      <c r="B102" s="509" t="s">
        <v>2853</v>
      </c>
      <c r="C102" s="510">
        <f>SUM(C103:C110)</f>
        <v>0</v>
      </c>
    </row>
    <row r="103" s="180" customFormat="1" ht="15" customHeight="1" spans="1:3">
      <c r="A103" s="276" t="s">
        <v>2854</v>
      </c>
      <c r="B103" s="511" t="s">
        <v>2771</v>
      </c>
      <c r="C103" s="187">
        <v>0</v>
      </c>
    </row>
    <row r="104" s="180" customFormat="1" ht="15" customHeight="1" spans="1:3">
      <c r="A104" s="276" t="s">
        <v>2855</v>
      </c>
      <c r="B104" s="511" t="s">
        <v>2773</v>
      </c>
      <c r="C104" s="187">
        <v>0</v>
      </c>
    </row>
    <row r="105" s="180" customFormat="1" ht="15" customHeight="1" spans="1:3">
      <c r="A105" s="276" t="s">
        <v>2856</v>
      </c>
      <c r="B105" s="511" t="s">
        <v>2775</v>
      </c>
      <c r="C105" s="187">
        <v>0</v>
      </c>
    </row>
    <row r="106" s="180" customFormat="1" ht="15" customHeight="1" spans="1:3">
      <c r="A106" s="276" t="s">
        <v>2857</v>
      </c>
      <c r="B106" s="511" t="s">
        <v>2777</v>
      </c>
      <c r="C106" s="187">
        <v>0</v>
      </c>
    </row>
    <row r="107" s="180" customFormat="1" ht="15" customHeight="1" spans="1:3">
      <c r="A107" s="276" t="s">
        <v>2858</v>
      </c>
      <c r="B107" s="511" t="s">
        <v>2783</v>
      </c>
      <c r="C107" s="190">
        <v>0</v>
      </c>
    </row>
    <row r="108" s="180" customFormat="1" ht="15" customHeight="1" spans="1:3">
      <c r="A108" s="276" t="s">
        <v>2859</v>
      </c>
      <c r="B108" s="511" t="s">
        <v>2787</v>
      </c>
      <c r="C108" s="187">
        <v>0</v>
      </c>
    </row>
    <row r="109" s="180" customFormat="1" ht="15" customHeight="1" spans="1:3">
      <c r="A109" s="276" t="s">
        <v>2860</v>
      </c>
      <c r="B109" s="511" t="s">
        <v>2789</v>
      </c>
      <c r="C109" s="192">
        <v>0</v>
      </c>
    </row>
    <row r="110" s="180" customFormat="1" ht="15" customHeight="1" spans="1:3">
      <c r="A110" s="276" t="s">
        <v>2861</v>
      </c>
      <c r="B110" s="511" t="s">
        <v>2862</v>
      </c>
      <c r="C110" s="187">
        <v>0</v>
      </c>
    </row>
    <row r="111" s="180" customFormat="1" ht="15" customHeight="1" spans="1:3">
      <c r="A111" s="505" t="s">
        <v>1608</v>
      </c>
      <c r="B111" s="506" t="s">
        <v>1609</v>
      </c>
      <c r="C111" s="507">
        <f>C112+C117+C122+C127+C130</f>
        <v>6603</v>
      </c>
    </row>
    <row r="112" s="180" customFormat="1" ht="15" customHeight="1" spans="1:3">
      <c r="A112" s="508" t="s">
        <v>2863</v>
      </c>
      <c r="B112" s="509" t="s">
        <v>2864</v>
      </c>
      <c r="C112" s="510">
        <f>SUM(C113:C116)</f>
        <v>102</v>
      </c>
    </row>
    <row r="113" s="180" customFormat="1" ht="15" customHeight="1" spans="1:3">
      <c r="A113" s="276" t="s">
        <v>2865</v>
      </c>
      <c r="B113" s="511" t="s">
        <v>2734</v>
      </c>
      <c r="C113" s="187">
        <v>102</v>
      </c>
    </row>
    <row r="114" s="180" customFormat="1" ht="15" customHeight="1" spans="1:3">
      <c r="A114" s="276" t="s">
        <v>2866</v>
      </c>
      <c r="B114" s="511" t="s">
        <v>2867</v>
      </c>
      <c r="C114" s="187">
        <v>0</v>
      </c>
    </row>
    <row r="115" s="180" customFormat="1" ht="15" customHeight="1" spans="1:3">
      <c r="A115" s="276" t="s">
        <v>2868</v>
      </c>
      <c r="B115" s="511" t="s">
        <v>2869</v>
      </c>
      <c r="C115" s="187">
        <v>0</v>
      </c>
    </row>
    <row r="116" s="180" customFormat="1" ht="15" customHeight="1" spans="1:3">
      <c r="A116" s="276" t="s">
        <v>2870</v>
      </c>
      <c r="B116" s="511" t="s">
        <v>2871</v>
      </c>
      <c r="C116" s="187">
        <v>0</v>
      </c>
    </row>
    <row r="117" s="180" customFormat="1" ht="15" customHeight="1" spans="1:3">
      <c r="A117" s="508" t="s">
        <v>2872</v>
      </c>
      <c r="B117" s="509" t="s">
        <v>2873</v>
      </c>
      <c r="C117" s="510">
        <f>SUM(C118:C121)</f>
        <v>320</v>
      </c>
    </row>
    <row r="118" s="180" customFormat="1" ht="15" customHeight="1" spans="1:3">
      <c r="A118" s="276" t="s">
        <v>2874</v>
      </c>
      <c r="B118" s="511" t="s">
        <v>2734</v>
      </c>
      <c r="C118" s="187">
        <v>223</v>
      </c>
    </row>
    <row r="119" s="180" customFormat="1" ht="15" customHeight="1" spans="1:3">
      <c r="A119" s="276" t="s">
        <v>2875</v>
      </c>
      <c r="B119" s="511" t="s">
        <v>2867</v>
      </c>
      <c r="C119" s="187">
        <v>0</v>
      </c>
    </row>
    <row r="120" s="180" customFormat="1" ht="15" customHeight="1" spans="1:3">
      <c r="A120" s="276" t="s">
        <v>2876</v>
      </c>
      <c r="B120" s="511" t="s">
        <v>2877</v>
      </c>
      <c r="C120" s="187">
        <v>0</v>
      </c>
    </row>
    <row r="121" s="180" customFormat="1" ht="15" customHeight="1" spans="1:3">
      <c r="A121" s="276" t="s">
        <v>2878</v>
      </c>
      <c r="B121" s="511" t="s">
        <v>2879</v>
      </c>
      <c r="C121" s="187">
        <v>97</v>
      </c>
    </row>
    <row r="122" s="180" customFormat="1" ht="15" customHeight="1" spans="1:3">
      <c r="A122" s="508" t="s">
        <v>2880</v>
      </c>
      <c r="B122" s="509" t="s">
        <v>2881</v>
      </c>
      <c r="C122" s="510">
        <f>SUM(C123:C126)</f>
        <v>6181</v>
      </c>
    </row>
    <row r="123" s="180" customFormat="1" ht="15" customHeight="1" spans="1:3">
      <c r="A123" s="276" t="s">
        <v>2882</v>
      </c>
      <c r="B123" s="511" t="s">
        <v>1745</v>
      </c>
      <c r="C123" s="187">
        <v>0</v>
      </c>
    </row>
    <row r="124" s="180" customFormat="1" ht="15" customHeight="1" spans="1:3">
      <c r="A124" s="276" t="s">
        <v>2883</v>
      </c>
      <c r="B124" s="511" t="s">
        <v>2884</v>
      </c>
      <c r="C124" s="187">
        <v>6181</v>
      </c>
    </row>
    <row r="125" s="180" customFormat="1" ht="15" customHeight="1" spans="1:3">
      <c r="A125" s="276" t="s">
        <v>2885</v>
      </c>
      <c r="B125" s="511" t="s">
        <v>2886</v>
      </c>
      <c r="C125" s="187">
        <v>0</v>
      </c>
    </row>
    <row r="126" s="180" customFormat="1" ht="15" customHeight="1" spans="1:3">
      <c r="A126" s="276" t="s">
        <v>2887</v>
      </c>
      <c r="B126" s="511" t="s">
        <v>2888</v>
      </c>
      <c r="C126" s="187">
        <v>0</v>
      </c>
    </row>
    <row r="127" s="180" customFormat="1" ht="15" customHeight="1" spans="1:3">
      <c r="A127" s="508" t="s">
        <v>2889</v>
      </c>
      <c r="B127" s="509" t="s">
        <v>2890</v>
      </c>
      <c r="C127" s="510">
        <f>SUM(C128:C129)</f>
        <v>0</v>
      </c>
    </row>
    <row r="128" s="180" customFormat="1" ht="15" customHeight="1" spans="1:3">
      <c r="A128" s="276" t="s">
        <v>2891</v>
      </c>
      <c r="B128" s="511" t="s">
        <v>2734</v>
      </c>
      <c r="C128" s="187">
        <v>0</v>
      </c>
    </row>
    <row r="129" s="180" customFormat="1" ht="15" customHeight="1" spans="1:3">
      <c r="A129" s="276" t="s">
        <v>2892</v>
      </c>
      <c r="B129" s="511" t="s">
        <v>2893</v>
      </c>
      <c r="C129" s="187">
        <v>0</v>
      </c>
    </row>
    <row r="130" s="180" customFormat="1" ht="15" customHeight="1" spans="1:3">
      <c r="A130" s="508" t="s">
        <v>2894</v>
      </c>
      <c r="B130" s="509" t="s">
        <v>2895</v>
      </c>
      <c r="C130" s="510">
        <f>SUM(C131:C134)</f>
        <v>0</v>
      </c>
    </row>
    <row r="131" s="180" customFormat="1" ht="15" customHeight="1" spans="1:3">
      <c r="A131" s="276" t="s">
        <v>2896</v>
      </c>
      <c r="B131" s="511" t="s">
        <v>1745</v>
      </c>
      <c r="C131" s="187">
        <v>0</v>
      </c>
    </row>
    <row r="132" s="277" customFormat="1" ht="15" customHeight="1" spans="1:3">
      <c r="A132" s="276" t="s">
        <v>2897</v>
      </c>
      <c r="B132" s="511" t="s">
        <v>2898</v>
      </c>
      <c r="C132" s="187">
        <v>0</v>
      </c>
    </row>
    <row r="133" s="277" customFormat="1" ht="15" customHeight="1" spans="1:3">
      <c r="A133" s="276" t="s">
        <v>2899</v>
      </c>
      <c r="B133" s="511" t="s">
        <v>2886</v>
      </c>
      <c r="C133" s="187">
        <v>0</v>
      </c>
    </row>
    <row r="134" s="277" customFormat="1" ht="15" customHeight="1" spans="1:3">
      <c r="A134" s="276" t="s">
        <v>2900</v>
      </c>
      <c r="B134" s="511" t="s">
        <v>2901</v>
      </c>
      <c r="C134" s="187">
        <v>0</v>
      </c>
    </row>
    <row r="135" s="277" customFormat="1" ht="15" customHeight="1" spans="1:3">
      <c r="A135" s="505" t="s">
        <v>1806</v>
      </c>
      <c r="B135" s="506" t="s">
        <v>1807</v>
      </c>
      <c r="C135" s="507">
        <f>C136+C141+C146+C155+C162+C171+C174+C177</f>
        <v>0</v>
      </c>
    </row>
    <row r="136" s="277" customFormat="1" ht="15" customHeight="1" spans="1:3">
      <c r="A136" s="508" t="s">
        <v>2902</v>
      </c>
      <c r="B136" s="509" t="s">
        <v>2903</v>
      </c>
      <c r="C136" s="510">
        <f>SUM(C137:C140)</f>
        <v>0</v>
      </c>
    </row>
    <row r="137" s="277" customFormat="1" ht="15" customHeight="1" spans="1:3">
      <c r="A137" s="276" t="s">
        <v>2904</v>
      </c>
      <c r="B137" s="511" t="s">
        <v>1814</v>
      </c>
      <c r="C137" s="187">
        <v>0</v>
      </c>
    </row>
    <row r="138" s="180" customFormat="1" ht="15" customHeight="1" spans="1:3">
      <c r="A138" s="276" t="s">
        <v>2905</v>
      </c>
      <c r="B138" s="511" t="s">
        <v>1816</v>
      </c>
      <c r="C138" s="187">
        <v>0</v>
      </c>
    </row>
    <row r="139" s="180" customFormat="1" ht="15" customHeight="1" spans="1:3">
      <c r="A139" s="276" t="s">
        <v>2906</v>
      </c>
      <c r="B139" s="511" t="s">
        <v>2907</v>
      </c>
      <c r="C139" s="187">
        <v>0</v>
      </c>
    </row>
    <row r="140" s="180" customFormat="1" ht="15" customHeight="1" spans="1:3">
      <c r="A140" s="276" t="s">
        <v>2908</v>
      </c>
      <c r="B140" s="511" t="s">
        <v>2909</v>
      </c>
      <c r="C140" s="187">
        <v>0</v>
      </c>
    </row>
    <row r="141" s="180" customFormat="1" ht="15" customHeight="1" spans="1:3">
      <c r="A141" s="508" t="s">
        <v>2910</v>
      </c>
      <c r="B141" s="509" t="s">
        <v>2911</v>
      </c>
      <c r="C141" s="510">
        <f>SUM(C142:C145)</f>
        <v>0</v>
      </c>
    </row>
    <row r="142" s="180" customFormat="1" ht="15" customHeight="1" spans="1:3">
      <c r="A142" s="276" t="s">
        <v>2912</v>
      </c>
      <c r="B142" s="511" t="s">
        <v>2907</v>
      </c>
      <c r="C142" s="187">
        <v>0</v>
      </c>
    </row>
    <row r="143" s="180" customFormat="1" ht="15" customHeight="1" spans="1:3">
      <c r="A143" s="276" t="s">
        <v>2913</v>
      </c>
      <c r="B143" s="511" t="s">
        <v>2914</v>
      </c>
      <c r="C143" s="187">
        <v>0</v>
      </c>
    </row>
    <row r="144" s="180" customFormat="1" ht="15" customHeight="1" spans="1:3">
      <c r="A144" s="276" t="s">
        <v>2915</v>
      </c>
      <c r="B144" s="511" t="s">
        <v>2916</v>
      </c>
      <c r="C144" s="187">
        <v>0</v>
      </c>
    </row>
    <row r="145" s="180" customFormat="1" ht="15" customHeight="1" spans="1:3">
      <c r="A145" s="276" t="s">
        <v>2917</v>
      </c>
      <c r="B145" s="511" t="s">
        <v>2918</v>
      </c>
      <c r="C145" s="187">
        <v>0</v>
      </c>
    </row>
    <row r="146" s="180" customFormat="1" ht="15" customHeight="1" spans="1:3">
      <c r="A146" s="508" t="s">
        <v>2919</v>
      </c>
      <c r="B146" s="509" t="s">
        <v>2920</v>
      </c>
      <c r="C146" s="510">
        <f>SUM(C147:C154)</f>
        <v>0</v>
      </c>
    </row>
    <row r="147" s="180" customFormat="1" ht="15" customHeight="1" spans="1:3">
      <c r="A147" s="276" t="s">
        <v>2921</v>
      </c>
      <c r="B147" s="511" t="s">
        <v>2922</v>
      </c>
      <c r="C147" s="187">
        <v>0</v>
      </c>
    </row>
    <row r="148" s="180" customFormat="1" ht="15" customHeight="1" spans="1:3">
      <c r="A148" s="276" t="s">
        <v>2923</v>
      </c>
      <c r="B148" s="511" t="s">
        <v>2924</v>
      </c>
      <c r="C148" s="187">
        <v>0</v>
      </c>
    </row>
    <row r="149" s="180" customFormat="1" ht="15" customHeight="1" spans="1:3">
      <c r="A149" s="276" t="s">
        <v>2925</v>
      </c>
      <c r="B149" s="511" t="s">
        <v>2926</v>
      </c>
      <c r="C149" s="187">
        <v>0</v>
      </c>
    </row>
    <row r="150" s="180" customFormat="1" ht="15" customHeight="1" spans="1:3">
      <c r="A150" s="276" t="s">
        <v>2927</v>
      </c>
      <c r="B150" s="511" t="s">
        <v>2928</v>
      </c>
      <c r="C150" s="187">
        <v>0</v>
      </c>
    </row>
    <row r="151" s="180" customFormat="1" ht="15" customHeight="1" spans="1:3">
      <c r="A151" s="276" t="s">
        <v>2929</v>
      </c>
      <c r="B151" s="511" t="s">
        <v>2930</v>
      </c>
      <c r="C151" s="187">
        <v>0</v>
      </c>
    </row>
    <row r="152" s="180" customFormat="1" ht="15" customHeight="1" spans="1:3">
      <c r="A152" s="276" t="s">
        <v>2931</v>
      </c>
      <c r="B152" s="511" t="s">
        <v>2932</v>
      </c>
      <c r="C152" s="187">
        <v>0</v>
      </c>
    </row>
    <row r="153" s="180" customFormat="1" ht="15" customHeight="1" spans="1:3">
      <c r="A153" s="276" t="s">
        <v>2933</v>
      </c>
      <c r="B153" s="511" t="s">
        <v>2934</v>
      </c>
      <c r="C153" s="187">
        <v>0</v>
      </c>
    </row>
    <row r="154" s="180" customFormat="1" ht="15" customHeight="1" spans="1:3">
      <c r="A154" s="276" t="s">
        <v>2935</v>
      </c>
      <c r="B154" s="511" t="s">
        <v>2936</v>
      </c>
      <c r="C154" s="187">
        <v>0</v>
      </c>
    </row>
    <row r="155" s="180" customFormat="1" ht="15" customHeight="1" spans="1:3">
      <c r="A155" s="508" t="s">
        <v>2937</v>
      </c>
      <c r="B155" s="509" t="s">
        <v>2938</v>
      </c>
      <c r="C155" s="510">
        <f>SUM(C156:C161)</f>
        <v>0</v>
      </c>
    </row>
    <row r="156" s="180" customFormat="1" ht="15" customHeight="1" spans="1:3">
      <c r="A156" s="276" t="s">
        <v>2939</v>
      </c>
      <c r="B156" s="511" t="s">
        <v>2940</v>
      </c>
      <c r="C156" s="187">
        <v>0</v>
      </c>
    </row>
    <row r="157" s="180" customFormat="1" ht="15" customHeight="1" spans="1:3">
      <c r="A157" s="276" t="s">
        <v>2941</v>
      </c>
      <c r="B157" s="511" t="s">
        <v>2942</v>
      </c>
      <c r="C157" s="187">
        <v>0</v>
      </c>
    </row>
    <row r="158" s="180" customFormat="1" ht="15" customHeight="1" spans="1:3">
      <c r="A158" s="276" t="s">
        <v>2943</v>
      </c>
      <c r="B158" s="511" t="s">
        <v>2944</v>
      </c>
      <c r="C158" s="187">
        <v>0</v>
      </c>
    </row>
    <row r="159" s="180" customFormat="1" ht="15" customHeight="1" spans="1:3">
      <c r="A159" s="276" t="s">
        <v>2945</v>
      </c>
      <c r="B159" s="511" t="s">
        <v>2946</v>
      </c>
      <c r="C159" s="187">
        <v>0</v>
      </c>
    </row>
    <row r="160" s="180" customFormat="1" ht="15" customHeight="1" spans="1:3">
      <c r="A160" s="276" t="s">
        <v>2947</v>
      </c>
      <c r="B160" s="511" t="s">
        <v>2948</v>
      </c>
      <c r="C160" s="187">
        <v>0</v>
      </c>
    </row>
    <row r="161" s="180" customFormat="1" ht="15" customHeight="1" spans="1:3">
      <c r="A161" s="276" t="s">
        <v>2949</v>
      </c>
      <c r="B161" s="511" t="s">
        <v>2950</v>
      </c>
      <c r="C161" s="187">
        <v>0</v>
      </c>
    </row>
    <row r="162" s="180" customFormat="1" ht="15" customHeight="1" spans="1:3">
      <c r="A162" s="508" t="s">
        <v>2951</v>
      </c>
      <c r="B162" s="509" t="s">
        <v>2952</v>
      </c>
      <c r="C162" s="510">
        <f>SUM(C163:C170)</f>
        <v>0</v>
      </c>
    </row>
    <row r="163" s="180" customFormat="1" ht="15" customHeight="1" spans="1:3">
      <c r="A163" s="276" t="s">
        <v>2953</v>
      </c>
      <c r="B163" s="511" t="s">
        <v>2954</v>
      </c>
      <c r="C163" s="187">
        <v>0</v>
      </c>
    </row>
    <row r="164" s="180" customFormat="1" ht="15" customHeight="1" spans="1:3">
      <c r="A164" s="276" t="s">
        <v>2955</v>
      </c>
      <c r="B164" s="511" t="s">
        <v>1874</v>
      </c>
      <c r="C164" s="187">
        <v>0</v>
      </c>
    </row>
    <row r="165" s="180" customFormat="1" ht="15" customHeight="1" spans="1:3">
      <c r="A165" s="276" t="s">
        <v>2956</v>
      </c>
      <c r="B165" s="511" t="s">
        <v>2957</v>
      </c>
      <c r="C165" s="187">
        <v>0</v>
      </c>
    </row>
    <row r="166" s="180" customFormat="1" ht="15" customHeight="1" spans="1:3">
      <c r="A166" s="276" t="s">
        <v>2958</v>
      </c>
      <c r="B166" s="511" t="s">
        <v>2959</v>
      </c>
      <c r="C166" s="187">
        <v>0</v>
      </c>
    </row>
    <row r="167" s="180" customFormat="1" ht="15" customHeight="1" spans="1:3">
      <c r="A167" s="276" t="s">
        <v>2960</v>
      </c>
      <c r="B167" s="511" t="s">
        <v>2961</v>
      </c>
      <c r="C167" s="187">
        <v>0</v>
      </c>
    </row>
    <row r="168" s="180" customFormat="1" ht="15" customHeight="1" spans="1:3">
      <c r="A168" s="276" t="s">
        <v>2962</v>
      </c>
      <c r="B168" s="511" t="s">
        <v>2963</v>
      </c>
      <c r="C168" s="187">
        <v>0</v>
      </c>
    </row>
    <row r="169" s="180" customFormat="1" ht="15" customHeight="1" spans="1:3">
      <c r="A169" s="276" t="s">
        <v>2964</v>
      </c>
      <c r="B169" s="511" t="s">
        <v>2965</v>
      </c>
      <c r="C169" s="187">
        <v>0</v>
      </c>
    </row>
    <row r="170" s="180" customFormat="1" ht="15" customHeight="1" spans="1:3">
      <c r="A170" s="276" t="s">
        <v>2966</v>
      </c>
      <c r="B170" s="511" t="s">
        <v>2967</v>
      </c>
      <c r="C170" s="187">
        <v>0</v>
      </c>
    </row>
    <row r="171" s="180" customFormat="1" ht="15" customHeight="1" spans="1:3">
      <c r="A171" s="508" t="s">
        <v>2968</v>
      </c>
      <c r="B171" s="509" t="s">
        <v>2969</v>
      </c>
      <c r="C171" s="510">
        <f>SUM(C172:C173)</f>
        <v>0</v>
      </c>
    </row>
    <row r="172" s="180" customFormat="1" ht="15" customHeight="1" spans="1:3">
      <c r="A172" s="276" t="s">
        <v>2970</v>
      </c>
      <c r="B172" s="511" t="s">
        <v>1814</v>
      </c>
      <c r="C172" s="187">
        <v>0</v>
      </c>
    </row>
    <row r="173" s="180" customFormat="1" ht="15" customHeight="1" spans="1:3">
      <c r="A173" s="276" t="s">
        <v>2971</v>
      </c>
      <c r="B173" s="511" t="s">
        <v>2972</v>
      </c>
      <c r="C173" s="187">
        <v>0</v>
      </c>
    </row>
    <row r="174" s="180" customFormat="1" ht="15" customHeight="1" spans="1:3">
      <c r="A174" s="508" t="s">
        <v>2973</v>
      </c>
      <c r="B174" s="509" t="s">
        <v>2974</v>
      </c>
      <c r="C174" s="510">
        <f>SUM(C175:C176)</f>
        <v>0</v>
      </c>
    </row>
    <row r="175" s="180" customFormat="1" ht="15" customHeight="1" spans="1:3">
      <c r="A175" s="276" t="s">
        <v>2975</v>
      </c>
      <c r="B175" s="511" t="s">
        <v>1814</v>
      </c>
      <c r="C175" s="187">
        <v>0</v>
      </c>
    </row>
    <row r="176" s="180" customFormat="1" ht="15" customHeight="1" spans="1:3">
      <c r="A176" s="276" t="s">
        <v>2976</v>
      </c>
      <c r="B176" s="511" t="s">
        <v>2977</v>
      </c>
      <c r="C176" s="187">
        <v>0</v>
      </c>
    </row>
    <row r="177" s="180" customFormat="1" ht="15" customHeight="1" spans="1:3">
      <c r="A177" s="276" t="s">
        <v>2978</v>
      </c>
      <c r="B177" s="504" t="s">
        <v>2979</v>
      </c>
      <c r="C177" s="187">
        <v>0</v>
      </c>
    </row>
    <row r="178" s="180" customFormat="1" ht="15" customHeight="1" spans="1:3">
      <c r="A178" s="505" t="s">
        <v>1909</v>
      </c>
      <c r="B178" s="506" t="s">
        <v>1910</v>
      </c>
      <c r="C178" s="507">
        <f>C179</f>
        <v>0</v>
      </c>
    </row>
    <row r="179" s="180" customFormat="1" ht="15" customHeight="1" spans="1:3">
      <c r="A179" s="508" t="s">
        <v>2980</v>
      </c>
      <c r="B179" s="509" t="s">
        <v>2981</v>
      </c>
      <c r="C179" s="510">
        <f>SUM(C180:C182)</f>
        <v>0</v>
      </c>
    </row>
    <row r="180" s="180" customFormat="1" ht="15" customHeight="1" spans="1:3">
      <c r="A180" s="276" t="s">
        <v>2982</v>
      </c>
      <c r="B180" s="511" t="s">
        <v>2983</v>
      </c>
      <c r="C180" s="187">
        <v>0</v>
      </c>
    </row>
    <row r="181" s="180" customFormat="1" ht="15" customHeight="1" spans="1:3">
      <c r="A181" s="276" t="s">
        <v>2984</v>
      </c>
      <c r="B181" s="511" t="s">
        <v>2985</v>
      </c>
      <c r="C181" s="187">
        <v>0</v>
      </c>
    </row>
    <row r="182" s="180" customFormat="1" ht="15" customHeight="1" spans="1:3">
      <c r="A182" s="276" t="s">
        <v>2986</v>
      </c>
      <c r="B182" s="511" t="s">
        <v>2987</v>
      </c>
      <c r="C182" s="187">
        <v>0</v>
      </c>
    </row>
    <row r="183" s="180" customFormat="1" ht="15" customHeight="1" spans="1:3">
      <c r="A183" s="505" t="s">
        <v>2051</v>
      </c>
      <c r="B183" s="506" t="s">
        <v>2052</v>
      </c>
      <c r="C183" s="507">
        <f>SUM(C184:C185)</f>
        <v>0</v>
      </c>
    </row>
    <row r="184" s="180" customFormat="1" ht="15" customHeight="1" spans="1:3">
      <c r="A184" s="276" t="s">
        <v>2988</v>
      </c>
      <c r="B184" s="511" t="s">
        <v>2989</v>
      </c>
      <c r="C184" s="187">
        <v>0</v>
      </c>
    </row>
    <row r="185" s="180" customFormat="1" ht="15" customHeight="1" spans="1:3">
      <c r="A185" s="276" t="s">
        <v>2990</v>
      </c>
      <c r="B185" s="511" t="s">
        <v>2991</v>
      </c>
      <c r="C185" s="187">
        <v>0</v>
      </c>
    </row>
    <row r="186" s="180" customFormat="1" ht="15" customHeight="1" spans="1:3">
      <c r="A186" s="505" t="s">
        <v>2417</v>
      </c>
      <c r="B186" s="506" t="s">
        <v>2418</v>
      </c>
      <c r="C186" s="507">
        <f>C187+C191+C200+C201</f>
        <v>120951</v>
      </c>
    </row>
    <row r="187" s="180" customFormat="1" ht="15" customHeight="1" spans="1:3">
      <c r="A187" s="508" t="s">
        <v>2992</v>
      </c>
      <c r="B187" s="509" t="s">
        <v>2993</v>
      </c>
      <c r="C187" s="510">
        <f>SUM(C188:C190)</f>
        <v>120128</v>
      </c>
    </row>
    <row r="188" s="180" customFormat="1" ht="15" customHeight="1" spans="1:3">
      <c r="A188" s="276" t="s">
        <v>2994</v>
      </c>
      <c r="B188" s="511" t="s">
        <v>2995</v>
      </c>
      <c r="C188" s="187">
        <v>0</v>
      </c>
    </row>
    <row r="189" s="180" customFormat="1" ht="15" customHeight="1" spans="1:3">
      <c r="A189" s="276" t="s">
        <v>2996</v>
      </c>
      <c r="B189" s="511" t="s">
        <v>2997</v>
      </c>
      <c r="C189" s="187">
        <v>120128</v>
      </c>
    </row>
    <row r="190" s="180" customFormat="1" ht="15" customHeight="1" spans="1:3">
      <c r="A190" s="276" t="s">
        <v>2998</v>
      </c>
      <c r="B190" s="511" t="s">
        <v>2999</v>
      </c>
      <c r="C190" s="187">
        <v>0</v>
      </c>
    </row>
    <row r="191" s="180" customFormat="1" ht="15" customHeight="1" spans="1:3">
      <c r="A191" s="508" t="s">
        <v>3000</v>
      </c>
      <c r="B191" s="509" t="s">
        <v>3001</v>
      </c>
      <c r="C191" s="510">
        <f>SUM(C192:C199)</f>
        <v>0</v>
      </c>
    </row>
    <row r="192" s="180" customFormat="1" ht="15" customHeight="1" spans="1:3">
      <c r="A192" s="276" t="s">
        <v>3002</v>
      </c>
      <c r="B192" s="511" t="s">
        <v>3003</v>
      </c>
      <c r="C192" s="187">
        <v>0</v>
      </c>
    </row>
    <row r="193" s="180" customFormat="1" ht="15" customHeight="1" spans="1:3">
      <c r="A193" s="276" t="s">
        <v>3004</v>
      </c>
      <c r="B193" s="511" t="s">
        <v>3005</v>
      </c>
      <c r="C193" s="187">
        <v>0</v>
      </c>
    </row>
    <row r="194" s="180" customFormat="1" ht="15" customHeight="1" spans="1:3">
      <c r="A194" s="276" t="s">
        <v>3006</v>
      </c>
      <c r="B194" s="511" t="s">
        <v>3007</v>
      </c>
      <c r="C194" s="187">
        <v>0</v>
      </c>
    </row>
    <row r="195" s="180" customFormat="1" ht="15" customHeight="1" spans="1:3">
      <c r="A195" s="276" t="s">
        <v>3008</v>
      </c>
      <c r="B195" s="511" t="s">
        <v>3009</v>
      </c>
      <c r="C195" s="187">
        <v>0</v>
      </c>
    </row>
    <row r="196" s="180" customFormat="1" ht="15" customHeight="1" spans="1:3">
      <c r="A196" s="276" t="s">
        <v>3010</v>
      </c>
      <c r="B196" s="511" t="s">
        <v>3011</v>
      </c>
      <c r="C196" s="187">
        <v>0</v>
      </c>
    </row>
    <row r="197" s="180" customFormat="1" ht="15" customHeight="1" spans="1:3">
      <c r="A197" s="276" t="s">
        <v>3012</v>
      </c>
      <c r="B197" s="511" t="s">
        <v>3013</v>
      </c>
      <c r="C197" s="187">
        <v>0</v>
      </c>
    </row>
    <row r="198" s="180" customFormat="1" ht="15" customHeight="1" spans="1:3">
      <c r="A198" s="276" t="s">
        <v>3014</v>
      </c>
      <c r="B198" s="511" t="s">
        <v>3015</v>
      </c>
      <c r="C198" s="187">
        <v>0</v>
      </c>
    </row>
    <row r="199" s="180" customFormat="1" ht="15" customHeight="1" spans="1:3">
      <c r="A199" s="276" t="s">
        <v>3016</v>
      </c>
      <c r="B199" s="511" t="s">
        <v>3017</v>
      </c>
      <c r="C199" s="190">
        <v>0</v>
      </c>
    </row>
    <row r="200" s="180" customFormat="1" ht="15" customHeight="1" spans="1:3">
      <c r="A200" s="508" t="s">
        <v>3018</v>
      </c>
      <c r="B200" s="509" t="s">
        <v>3019</v>
      </c>
      <c r="C200" s="510">
        <v>0</v>
      </c>
    </row>
    <row r="201" s="180" customFormat="1" ht="15" customHeight="1" spans="1:3">
      <c r="A201" s="508" t="s">
        <v>3020</v>
      </c>
      <c r="B201" s="509" t="s">
        <v>3021</v>
      </c>
      <c r="C201" s="512">
        <f>SUM(C202:C212)</f>
        <v>823</v>
      </c>
    </row>
    <row r="202" s="180" customFormat="1" ht="15" customHeight="1" spans="1:3">
      <c r="A202" s="276" t="s">
        <v>3022</v>
      </c>
      <c r="B202" s="511" t="s">
        <v>3023</v>
      </c>
      <c r="C202" s="192">
        <v>0</v>
      </c>
    </row>
    <row r="203" s="180" customFormat="1" ht="15" customHeight="1" spans="1:3">
      <c r="A203" s="276" t="s">
        <v>3024</v>
      </c>
      <c r="B203" s="511" t="s">
        <v>3025</v>
      </c>
      <c r="C203" s="187">
        <v>190</v>
      </c>
    </row>
    <row r="204" s="180" customFormat="1" ht="15" customHeight="1" spans="1:3">
      <c r="A204" s="276" t="s">
        <v>3026</v>
      </c>
      <c r="B204" s="511" t="s">
        <v>3027</v>
      </c>
      <c r="C204" s="190">
        <v>86</v>
      </c>
    </row>
    <row r="205" s="180" customFormat="1" ht="15" customHeight="1" spans="1:3">
      <c r="A205" s="276" t="s">
        <v>3028</v>
      </c>
      <c r="B205" s="511" t="s">
        <v>3029</v>
      </c>
      <c r="C205" s="187">
        <v>239</v>
      </c>
    </row>
    <row r="206" s="180" customFormat="1" ht="15" customHeight="1" spans="1:3">
      <c r="A206" s="276" t="s">
        <v>3030</v>
      </c>
      <c r="B206" s="511" t="s">
        <v>3031</v>
      </c>
      <c r="C206" s="192">
        <v>0</v>
      </c>
    </row>
    <row r="207" s="180" customFormat="1" ht="15" customHeight="1" spans="1:3">
      <c r="A207" s="276" t="s">
        <v>3032</v>
      </c>
      <c r="B207" s="511" t="s">
        <v>3033</v>
      </c>
      <c r="C207" s="187">
        <v>136</v>
      </c>
    </row>
    <row r="208" s="180" customFormat="1" ht="15" customHeight="1" spans="1:3">
      <c r="A208" s="276" t="s">
        <v>3034</v>
      </c>
      <c r="B208" s="511" t="s">
        <v>3035</v>
      </c>
      <c r="C208" s="187">
        <v>0</v>
      </c>
    </row>
    <row r="209" s="180" customFormat="1" ht="15" customHeight="1" spans="1:3">
      <c r="A209" s="276" t="s">
        <v>3036</v>
      </c>
      <c r="B209" s="511" t="s">
        <v>3037</v>
      </c>
      <c r="C209" s="187">
        <v>0</v>
      </c>
    </row>
    <row r="210" s="180" customFormat="1" ht="15" customHeight="1" spans="1:3">
      <c r="A210" s="276" t="s">
        <v>3038</v>
      </c>
      <c r="B210" s="511" t="s">
        <v>3039</v>
      </c>
      <c r="C210" s="187">
        <v>0</v>
      </c>
    </row>
    <row r="211" s="180" customFormat="1" ht="15" customHeight="1" spans="1:3">
      <c r="A211" s="276" t="s">
        <v>3040</v>
      </c>
      <c r="B211" s="511" t="s">
        <v>3041</v>
      </c>
      <c r="C211" s="187">
        <v>71</v>
      </c>
    </row>
    <row r="212" s="180" customFormat="1" ht="15" customHeight="1" spans="1:3">
      <c r="A212" s="276" t="s">
        <v>3042</v>
      </c>
      <c r="B212" s="511" t="s">
        <v>3043</v>
      </c>
      <c r="C212" s="187">
        <v>101</v>
      </c>
    </row>
    <row r="213" s="180" customFormat="1" ht="15" customHeight="1" spans="1:3">
      <c r="A213" s="505" t="s">
        <v>2421</v>
      </c>
      <c r="B213" s="506" t="s">
        <v>2422</v>
      </c>
      <c r="C213" s="507">
        <f>C214</f>
        <v>11629</v>
      </c>
    </row>
    <row r="214" s="180" customFormat="1" ht="15" customHeight="1" spans="1:3">
      <c r="A214" s="508" t="s">
        <v>3044</v>
      </c>
      <c r="B214" s="509" t="s">
        <v>3045</v>
      </c>
      <c r="C214" s="510">
        <f>SUM(C215:C229)</f>
        <v>11629</v>
      </c>
    </row>
    <row r="215" s="180" customFormat="1" ht="15" customHeight="1" spans="1:3">
      <c r="A215" s="276" t="s">
        <v>3046</v>
      </c>
      <c r="B215" s="511" t="s">
        <v>3047</v>
      </c>
      <c r="C215" s="187">
        <v>0</v>
      </c>
    </row>
    <row r="216" s="180" customFormat="1" ht="15" customHeight="1" spans="1:3">
      <c r="A216" s="276" t="s">
        <v>3048</v>
      </c>
      <c r="B216" s="511" t="s">
        <v>3049</v>
      </c>
      <c r="C216" s="187">
        <v>0</v>
      </c>
    </row>
    <row r="217" s="180" customFormat="1" ht="15" customHeight="1" spans="1:3">
      <c r="A217" s="276" t="s">
        <v>3050</v>
      </c>
      <c r="B217" s="511" t="s">
        <v>3051</v>
      </c>
      <c r="C217" s="187">
        <v>1409</v>
      </c>
    </row>
    <row r="218" s="180" customFormat="1" ht="15" customHeight="1" spans="1:3">
      <c r="A218" s="276" t="s">
        <v>3052</v>
      </c>
      <c r="B218" s="511" t="s">
        <v>3053</v>
      </c>
      <c r="C218" s="187">
        <v>0</v>
      </c>
    </row>
    <row r="219" s="180" customFormat="1" ht="15" customHeight="1" spans="1:3">
      <c r="A219" s="276" t="s">
        <v>3054</v>
      </c>
      <c r="B219" s="511" t="s">
        <v>3055</v>
      </c>
      <c r="C219" s="187">
        <v>0</v>
      </c>
    </row>
    <row r="220" s="180" customFormat="1" ht="15" customHeight="1" spans="1:3">
      <c r="A220" s="276" t="s">
        <v>3056</v>
      </c>
      <c r="B220" s="511" t="s">
        <v>3057</v>
      </c>
      <c r="C220" s="187">
        <v>0</v>
      </c>
    </row>
    <row r="221" s="180" customFormat="1" ht="15" customHeight="1" spans="1:3">
      <c r="A221" s="276" t="s">
        <v>3058</v>
      </c>
      <c r="B221" s="511" t="s">
        <v>3059</v>
      </c>
      <c r="C221" s="187">
        <v>0</v>
      </c>
    </row>
    <row r="222" s="180" customFormat="1" ht="15" customHeight="1" spans="1:3">
      <c r="A222" s="276" t="s">
        <v>3060</v>
      </c>
      <c r="B222" s="511" t="s">
        <v>3061</v>
      </c>
      <c r="C222" s="187">
        <v>0</v>
      </c>
    </row>
    <row r="223" s="180" customFormat="1" ht="15" customHeight="1" spans="1:3">
      <c r="A223" s="276" t="s">
        <v>3062</v>
      </c>
      <c r="B223" s="511" t="s">
        <v>3063</v>
      </c>
      <c r="C223" s="187">
        <v>0</v>
      </c>
    </row>
    <row r="224" s="180" customFormat="1" ht="15" customHeight="1" spans="1:3">
      <c r="A224" s="276" t="s">
        <v>3064</v>
      </c>
      <c r="B224" s="511" t="s">
        <v>3065</v>
      </c>
      <c r="C224" s="187">
        <v>0</v>
      </c>
    </row>
    <row r="225" s="180" customFormat="1" ht="15" customHeight="1" spans="1:3">
      <c r="A225" s="276" t="s">
        <v>3066</v>
      </c>
      <c r="B225" s="511" t="s">
        <v>3067</v>
      </c>
      <c r="C225" s="187">
        <v>996</v>
      </c>
    </row>
    <row r="226" s="180" customFormat="1" ht="15" customHeight="1" spans="1:3">
      <c r="A226" s="276" t="s">
        <v>3068</v>
      </c>
      <c r="B226" s="511" t="s">
        <v>3069</v>
      </c>
      <c r="C226" s="187">
        <v>0</v>
      </c>
    </row>
    <row r="227" s="180" customFormat="1" ht="15" customHeight="1" spans="1:3">
      <c r="A227" s="276" t="s">
        <v>3070</v>
      </c>
      <c r="B227" s="511" t="s">
        <v>3071</v>
      </c>
      <c r="C227" s="187">
        <v>6346</v>
      </c>
    </row>
    <row r="228" s="180" customFormat="1" ht="15" customHeight="1" spans="1:3">
      <c r="A228" s="276" t="s">
        <v>3072</v>
      </c>
      <c r="B228" s="511" t="s">
        <v>3073</v>
      </c>
      <c r="C228" s="187">
        <v>2878</v>
      </c>
    </row>
    <row r="229" s="180" customFormat="1" ht="15" customHeight="1" spans="1:3">
      <c r="A229" s="276" t="s">
        <v>3074</v>
      </c>
      <c r="B229" s="511" t="s">
        <v>3075</v>
      </c>
      <c r="C229" s="187">
        <v>0</v>
      </c>
    </row>
    <row r="230" s="180" customFormat="1" ht="15" customHeight="1" spans="1:3">
      <c r="A230" s="505" t="s">
        <v>2445</v>
      </c>
      <c r="B230" s="506" t="s">
        <v>2446</v>
      </c>
      <c r="C230" s="507">
        <f>C231</f>
        <v>1</v>
      </c>
    </row>
    <row r="231" s="180" customFormat="1" ht="15" customHeight="1" spans="1:3">
      <c r="A231" s="508" t="s">
        <v>3076</v>
      </c>
      <c r="B231" s="509" t="s">
        <v>3077</v>
      </c>
      <c r="C231" s="510">
        <f>SUM(C232:C246)</f>
        <v>1</v>
      </c>
    </row>
    <row r="232" s="180" customFormat="1" ht="15" customHeight="1" spans="1:3">
      <c r="A232" s="276" t="s">
        <v>3078</v>
      </c>
      <c r="B232" s="511" t="s">
        <v>3079</v>
      </c>
      <c r="C232" s="187">
        <v>0</v>
      </c>
    </row>
    <row r="233" s="180" customFormat="1" ht="15" customHeight="1" spans="1:3">
      <c r="A233" s="276" t="s">
        <v>3080</v>
      </c>
      <c r="B233" s="511" t="s">
        <v>3081</v>
      </c>
      <c r="C233" s="187">
        <v>0</v>
      </c>
    </row>
    <row r="234" s="180" customFormat="1" ht="15" customHeight="1" spans="1:3">
      <c r="A234" s="276" t="s">
        <v>3082</v>
      </c>
      <c r="B234" s="511" t="s">
        <v>3083</v>
      </c>
      <c r="C234" s="187">
        <v>0</v>
      </c>
    </row>
    <row r="235" s="180" customFormat="1" ht="15" customHeight="1" spans="1:3">
      <c r="A235" s="276" t="s">
        <v>3084</v>
      </c>
      <c r="B235" s="511" t="s">
        <v>3085</v>
      </c>
      <c r="C235" s="187">
        <v>0</v>
      </c>
    </row>
    <row r="236" s="180" customFormat="1" ht="15" customHeight="1" spans="1:3">
      <c r="A236" s="276" t="s">
        <v>3086</v>
      </c>
      <c r="B236" s="511" t="s">
        <v>3087</v>
      </c>
      <c r="C236" s="187">
        <v>0</v>
      </c>
    </row>
    <row r="237" s="180" customFormat="1" ht="15" customHeight="1" spans="1:3">
      <c r="A237" s="276" t="s">
        <v>3088</v>
      </c>
      <c r="B237" s="511" t="s">
        <v>3089</v>
      </c>
      <c r="C237" s="187">
        <v>0</v>
      </c>
    </row>
    <row r="238" s="180" customFormat="1" ht="15" customHeight="1" spans="1:3">
      <c r="A238" s="276" t="s">
        <v>3090</v>
      </c>
      <c r="B238" s="511" t="s">
        <v>3091</v>
      </c>
      <c r="C238" s="187">
        <v>0</v>
      </c>
    </row>
    <row r="239" s="180" customFormat="1" ht="15" customHeight="1" spans="1:3">
      <c r="A239" s="276" t="s">
        <v>3092</v>
      </c>
      <c r="B239" s="511" t="s">
        <v>3093</v>
      </c>
      <c r="C239" s="187">
        <v>0</v>
      </c>
    </row>
    <row r="240" s="180" customFormat="1" ht="15" customHeight="1" spans="1:3">
      <c r="A240" s="276" t="s">
        <v>3094</v>
      </c>
      <c r="B240" s="511" t="s">
        <v>3095</v>
      </c>
      <c r="C240" s="187">
        <v>0</v>
      </c>
    </row>
    <row r="241" s="180" customFormat="1" ht="15" customHeight="1" spans="1:3">
      <c r="A241" s="276" t="s">
        <v>3096</v>
      </c>
      <c r="B241" s="511" t="s">
        <v>3097</v>
      </c>
      <c r="C241" s="187">
        <v>0</v>
      </c>
    </row>
    <row r="242" s="180" customFormat="1" ht="15" customHeight="1" spans="1:3">
      <c r="A242" s="276" t="s">
        <v>3098</v>
      </c>
      <c r="B242" s="511" t="s">
        <v>3099</v>
      </c>
      <c r="C242" s="187">
        <v>0</v>
      </c>
    </row>
    <row r="243" s="180" customFormat="1" ht="15" customHeight="1" spans="1:3">
      <c r="A243" s="276" t="s">
        <v>3100</v>
      </c>
      <c r="B243" s="511" t="s">
        <v>3101</v>
      </c>
      <c r="C243" s="187">
        <v>0</v>
      </c>
    </row>
    <row r="244" s="180" customFormat="1" ht="15" customHeight="1" spans="1:3">
      <c r="A244" s="276" t="s">
        <v>3102</v>
      </c>
      <c r="B244" s="511" t="s">
        <v>3103</v>
      </c>
      <c r="C244" s="187">
        <v>1</v>
      </c>
    </row>
    <row r="245" s="180" customFormat="1" ht="15" customHeight="1" spans="1:3">
      <c r="A245" s="276" t="s">
        <v>3104</v>
      </c>
      <c r="B245" s="511" t="s">
        <v>3105</v>
      </c>
      <c r="C245" s="187">
        <v>0</v>
      </c>
    </row>
    <row r="246" s="180" customFormat="1" ht="15" customHeight="1" spans="1:3">
      <c r="A246" s="276" t="s">
        <v>3106</v>
      </c>
      <c r="B246" s="511" t="s">
        <v>3107</v>
      </c>
      <c r="C246" s="190">
        <v>0</v>
      </c>
    </row>
    <row r="247" s="180" customFormat="1" ht="15" customHeight="1" spans="1:3">
      <c r="A247" s="505" t="s">
        <v>3108</v>
      </c>
      <c r="B247" s="506" t="s">
        <v>3109</v>
      </c>
      <c r="C247" s="507">
        <f>SUM(C248,C261)</f>
        <v>0</v>
      </c>
    </row>
    <row r="248" s="180" customFormat="1" ht="15" customHeight="1" spans="1:3">
      <c r="A248" s="508" t="s">
        <v>3110</v>
      </c>
      <c r="B248" s="509" t="s">
        <v>3111</v>
      </c>
      <c r="C248" s="512">
        <f>SUM(C249:C260)</f>
        <v>0</v>
      </c>
    </row>
    <row r="249" s="180" customFormat="1" ht="15" customHeight="1" spans="1:3">
      <c r="A249" s="276" t="s">
        <v>3112</v>
      </c>
      <c r="B249" s="511" t="s">
        <v>3113</v>
      </c>
      <c r="C249" s="187">
        <v>0</v>
      </c>
    </row>
    <row r="250" s="180" customFormat="1" ht="15" customHeight="1" spans="1:3">
      <c r="A250" s="276" t="s">
        <v>3114</v>
      </c>
      <c r="B250" s="511" t="s">
        <v>3115</v>
      </c>
      <c r="C250" s="187">
        <v>0</v>
      </c>
    </row>
    <row r="251" s="180" customFormat="1" ht="15" customHeight="1" spans="1:3">
      <c r="A251" s="276" t="s">
        <v>3116</v>
      </c>
      <c r="B251" s="511" t="s">
        <v>3117</v>
      </c>
      <c r="C251" s="187">
        <v>0</v>
      </c>
    </row>
    <row r="252" s="180" customFormat="1" ht="15" customHeight="1" spans="1:3">
      <c r="A252" s="276" t="s">
        <v>3118</v>
      </c>
      <c r="B252" s="511" t="s">
        <v>3119</v>
      </c>
      <c r="C252" s="187">
        <v>0</v>
      </c>
    </row>
    <row r="253" s="180" customFormat="1" ht="15" customHeight="1" spans="1:3">
      <c r="A253" s="276" t="s">
        <v>3120</v>
      </c>
      <c r="B253" s="511" t="s">
        <v>3121</v>
      </c>
      <c r="C253" s="187">
        <v>0</v>
      </c>
    </row>
    <row r="254" s="180" customFormat="1" ht="15" customHeight="1" spans="1:3">
      <c r="A254" s="276" t="s">
        <v>3122</v>
      </c>
      <c r="B254" s="511" t="s">
        <v>3123</v>
      </c>
      <c r="C254" s="187">
        <v>0</v>
      </c>
    </row>
    <row r="255" s="180" customFormat="1" ht="15" customHeight="1" spans="1:3">
      <c r="A255" s="276" t="s">
        <v>3124</v>
      </c>
      <c r="B255" s="511" t="s">
        <v>3125</v>
      </c>
      <c r="C255" s="187">
        <v>0</v>
      </c>
    </row>
    <row r="256" s="180" customFormat="1" ht="15" customHeight="1" spans="1:3">
      <c r="A256" s="276" t="s">
        <v>3126</v>
      </c>
      <c r="B256" s="511" t="s">
        <v>3127</v>
      </c>
      <c r="C256" s="187">
        <v>0</v>
      </c>
    </row>
    <row r="257" s="180" customFormat="1" ht="15" customHeight="1" spans="1:3">
      <c r="A257" s="276" t="s">
        <v>3128</v>
      </c>
      <c r="B257" s="511" t="s">
        <v>3129</v>
      </c>
      <c r="C257" s="187">
        <v>0</v>
      </c>
    </row>
    <row r="258" s="180" customFormat="1" ht="15" customHeight="1" spans="1:3">
      <c r="A258" s="276" t="s">
        <v>3130</v>
      </c>
      <c r="B258" s="511" t="s">
        <v>3131</v>
      </c>
      <c r="C258" s="187">
        <v>0</v>
      </c>
    </row>
    <row r="259" s="180" customFormat="1" ht="15" customHeight="1" spans="1:3">
      <c r="A259" s="276" t="s">
        <v>3132</v>
      </c>
      <c r="B259" s="511" t="s">
        <v>3133</v>
      </c>
      <c r="C259" s="187">
        <v>0</v>
      </c>
    </row>
    <row r="260" s="180" customFormat="1" ht="15" customHeight="1" spans="1:3">
      <c r="A260" s="276" t="s">
        <v>3134</v>
      </c>
      <c r="B260" s="511" t="s">
        <v>3135</v>
      </c>
      <c r="C260" s="187">
        <v>0</v>
      </c>
    </row>
    <row r="261" s="180" customFormat="1" ht="15" customHeight="1" spans="1:3">
      <c r="A261" s="508" t="s">
        <v>3136</v>
      </c>
      <c r="B261" s="509" t="s">
        <v>3137</v>
      </c>
      <c r="C261" s="510">
        <f>SUM(C262:C267)</f>
        <v>0</v>
      </c>
    </row>
    <row r="262" s="180" customFormat="1" ht="15" customHeight="1" spans="1:3">
      <c r="A262" s="276" t="s">
        <v>3138</v>
      </c>
      <c r="B262" s="511" t="s">
        <v>2003</v>
      </c>
      <c r="C262" s="187">
        <v>0</v>
      </c>
    </row>
    <row r="263" s="180" customFormat="1" ht="15" customHeight="1" spans="1:3">
      <c r="A263" s="276" t="s">
        <v>3139</v>
      </c>
      <c r="B263" s="511" t="s">
        <v>2104</v>
      </c>
      <c r="C263" s="187">
        <v>0</v>
      </c>
    </row>
    <row r="264" s="180" customFormat="1" ht="15" customHeight="1" spans="1:3">
      <c r="A264" s="276" t="s">
        <v>3140</v>
      </c>
      <c r="B264" s="511" t="s">
        <v>3141</v>
      </c>
      <c r="C264" s="187">
        <v>0</v>
      </c>
    </row>
    <row r="265" s="180" customFormat="1" ht="15" customHeight="1" spans="1:3">
      <c r="A265" s="276" t="s">
        <v>3142</v>
      </c>
      <c r="B265" s="511" t="s">
        <v>3143</v>
      </c>
      <c r="C265" s="187">
        <v>0</v>
      </c>
    </row>
    <row r="266" s="180" customFormat="1" ht="15" customHeight="1" spans="1:3">
      <c r="A266" s="276" t="s">
        <v>3144</v>
      </c>
      <c r="B266" s="511" t="s">
        <v>3145</v>
      </c>
      <c r="C266" s="187">
        <v>0</v>
      </c>
    </row>
    <row r="267" s="180" customFormat="1" ht="15" customHeight="1" spans="1:3">
      <c r="A267" s="276" t="s">
        <v>3146</v>
      </c>
      <c r="B267" s="511" t="s">
        <v>3147</v>
      </c>
      <c r="C267" s="187">
        <v>0</v>
      </c>
    </row>
    <row r="268" s="180" customFormat="1" ht="15" customHeight="1" spans="1:3">
      <c r="A268" s="508">
        <v>23402</v>
      </c>
      <c r="B268" s="509" t="s">
        <v>3148</v>
      </c>
      <c r="C268" s="510">
        <f>SUM(C269:C274)</f>
        <v>0</v>
      </c>
    </row>
    <row r="269" s="180" customFormat="1" ht="15" customHeight="1" spans="1:3">
      <c r="A269" s="276">
        <v>2340201</v>
      </c>
      <c r="B269" s="511" t="s">
        <v>3149</v>
      </c>
      <c r="C269" s="187"/>
    </row>
    <row r="270" s="180" customFormat="1" ht="15" customHeight="1" spans="1:3">
      <c r="A270" s="276">
        <v>2340202</v>
      </c>
      <c r="B270" s="511" t="s">
        <v>3150</v>
      </c>
      <c r="C270" s="187"/>
    </row>
    <row r="271" s="180" customFormat="1" ht="15" customHeight="1" spans="1:3">
      <c r="A271" s="276">
        <v>2340203</v>
      </c>
      <c r="B271" s="511" t="s">
        <v>3151</v>
      </c>
      <c r="C271" s="187"/>
    </row>
    <row r="272" s="180" customFormat="1" ht="15" customHeight="1" spans="1:3">
      <c r="A272" s="276">
        <v>2340204</v>
      </c>
      <c r="B272" s="511" t="s">
        <v>3152</v>
      </c>
      <c r="C272" s="187"/>
    </row>
    <row r="273" s="180" customFormat="1" ht="15" customHeight="1" spans="1:3">
      <c r="A273" s="276">
        <v>2340205</v>
      </c>
      <c r="B273" s="511" t="s">
        <v>3153</v>
      </c>
      <c r="C273" s="187"/>
    </row>
    <row r="274" s="180" customFormat="1" ht="15" customHeight="1" spans="1:3">
      <c r="A274" s="276">
        <v>2340299</v>
      </c>
      <c r="B274" s="511" t="s">
        <v>3154</v>
      </c>
      <c r="C274" s="187"/>
    </row>
  </sheetData>
  <mergeCells count="2">
    <mergeCell ref="A1:B1"/>
    <mergeCell ref="A2:C2"/>
  </mergeCells>
  <printOptions horizontalCentered="1"/>
  <pageMargins left="0.236220472440945" right="0.236220472440945" top="0.511811023622047" bottom="0.511811023622047" header="0.236220472440945" footer="0.236220472440945"/>
  <pageSetup paperSize="9" orientation="portrait" blackAndWhite="1" errors="blank"/>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41</vt:i4>
      </vt:variant>
    </vt:vector>
  </HeadingPairs>
  <TitlesOfParts>
    <vt:vector size="41" baseType="lpstr">
      <vt:lpstr>01-2022巫溪县收入</vt:lpstr>
      <vt:lpstr>02-2022巫溪县支出</vt:lpstr>
      <vt:lpstr>03-2022公共平衡 </vt:lpstr>
      <vt:lpstr>04-2022公共本级支出 </vt:lpstr>
      <vt:lpstr>05-2022公共线下 </vt:lpstr>
      <vt:lpstr>06-2022转移支付分地区</vt:lpstr>
      <vt:lpstr>07-2022转移支付分项目 </vt:lpstr>
      <vt:lpstr>8-2022基金平衡</vt:lpstr>
      <vt:lpstr>9-2022基金本级支出</vt:lpstr>
      <vt:lpstr>10-2022基金转移支付</vt:lpstr>
      <vt:lpstr>11-2022国资 </vt:lpstr>
      <vt:lpstr>12-2022社保执行</vt:lpstr>
      <vt:lpstr>13-2023公共平衡</vt:lpstr>
      <vt:lpstr>14-2023公共本级支出</vt:lpstr>
      <vt:lpstr>15-2023公共本级基本支出 </vt:lpstr>
      <vt:lpstr>16-2023公共线下</vt:lpstr>
      <vt:lpstr>17-2023转移支付分地区</vt:lpstr>
      <vt:lpstr>18-2023转移支付分项目</vt:lpstr>
      <vt:lpstr>19-2023基金平衡</vt:lpstr>
      <vt:lpstr>20-2023基金本级支出</vt:lpstr>
      <vt:lpstr>21-2023基金转移支付</vt:lpstr>
      <vt:lpstr>22-2021年度政府性基金预算转移支付支出预算表 （分地区）</vt:lpstr>
      <vt:lpstr>23-2021年度政府性基金预算转移支付支出预算表 （分项目）</vt:lpstr>
      <vt:lpstr>24-2023国资平衡</vt:lpstr>
      <vt:lpstr>25-2023国资本级支出</vt:lpstr>
      <vt:lpstr>26-2023社保收入</vt:lpstr>
      <vt:lpstr>27-2023社保支出</vt:lpstr>
      <vt:lpstr>28-2023社保结余</vt:lpstr>
      <vt:lpstr>29.三公经费</vt:lpstr>
      <vt:lpstr>30-2022债务限额、余额</vt:lpstr>
      <vt:lpstr>31-2022债券额度分配情况表</vt:lpstr>
      <vt:lpstr>32-2022、2023一般债务余额</vt:lpstr>
      <vt:lpstr>33-2022、2023专项债务余额</vt:lpstr>
      <vt:lpstr>34-债务还本付息</vt:lpstr>
      <vt:lpstr>35-2023年提前下达</vt:lpstr>
      <vt:lpstr>36-2023新增债券安排</vt:lpstr>
      <vt:lpstr>37-重点专项资金绩效目标表</vt:lpstr>
      <vt:lpstr>38-重点专项资金绩效目标表</vt:lpstr>
      <vt:lpstr>39-重点专项资金绩效目标表</vt:lpstr>
      <vt:lpstr>40-重点专项资金绩效目标表</vt:lpstr>
      <vt:lpstr>41-重点专项资金绩效目标表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温星星</cp:lastModifiedBy>
  <dcterms:created xsi:type="dcterms:W3CDTF">2006-09-13T11:21:00Z</dcterms:created>
  <dcterms:modified xsi:type="dcterms:W3CDTF">2026-06-08T06:29:10Z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802086C4345F449DAD1AE68E61AE52BE_12</vt:lpwstr>
  </property>
  <property fmtid="{D5CDD505-2E9C-101B-9397-08002B2CF9AE}" pid="4" name="CalculationRule">
    <vt:i4>0</vt:i4>
  </property>
</Properties>
</file>